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/>
  <mc:AlternateContent xmlns:mc="http://schemas.openxmlformats.org/markup-compatibility/2006">
    <mc:Choice Requires="x15">
      <x15ac:absPath xmlns:x15ac="http://schemas.microsoft.com/office/spreadsheetml/2010/11/ac" url="C:\Users\Kohlerova\SCHNEIDER\2020\ZŘ\VŘ - OPRAVA 6 BYTŮ\pro EZAK\PD\ROZPOČTY\BJ ul. Brigádnická 1034_43\"/>
    </mc:Choice>
  </mc:AlternateContent>
  <xr:revisionPtr revIDLastSave="0" documentId="13_ncr:1_{D5A0B8B2-B89B-4764-8572-C003678B2567}" xr6:coauthVersionLast="36" xr6:coauthVersionMax="36" xr10:uidLastSave="{00000000-0000-0000-0000-000000000000}"/>
  <bookViews>
    <workbookView xWindow="0" yWindow="0" windowWidth="13755" windowHeight="11655" xr2:uid="{00000000-000D-0000-FFFF-FFFF00000000}"/>
  </bookViews>
  <sheets>
    <sheet name="Rekapitulace stavby" sheetId="1" r:id="rId1"/>
    <sheet name="Brigádnická 1034-43 - Rek..." sheetId="2" r:id="rId2"/>
    <sheet name="Seznam figur" sheetId="3" r:id="rId3"/>
  </sheets>
  <definedNames>
    <definedName name="_xlnm._FilterDatabase" localSheetId="1" hidden="1">'Brigádnická 1034-43 - Rek...'!$C$142:$K$663</definedName>
    <definedName name="_xlnm.Print_Titles" localSheetId="1">'Brigádnická 1034-43 - Rek...'!$142:$142</definedName>
    <definedName name="_xlnm.Print_Titles" localSheetId="0">'Rekapitulace stavby'!$92:$92</definedName>
    <definedName name="_xlnm.Print_Titles" localSheetId="2">'Seznam figur'!$9:$9</definedName>
    <definedName name="_xlnm.Print_Area" localSheetId="1">'Brigádnická 1034-43 - Rek...'!$C$4:$J$76,'Brigádnická 1034-43 - Rek...'!$C$82:$J$124,'Brigádnická 1034-43 - Rek...'!$C$130:$K$663</definedName>
    <definedName name="_xlnm.Print_Area" localSheetId="0">'Rekapitulace stavby'!$D$4:$AO$76,'Rekapitulace stavby'!$C$82:$AQ$96</definedName>
    <definedName name="_xlnm.Print_Area" localSheetId="2">'Seznam figur'!$C$4:$G$64</definedName>
  </definedNames>
  <calcPr calcId="191029"/>
</workbook>
</file>

<file path=xl/calcChain.xml><?xml version="1.0" encoding="utf-8"?>
<calcChain xmlns="http://schemas.openxmlformats.org/spreadsheetml/2006/main">
  <c r="D7" i="3" l="1"/>
  <c r="J37" i="2"/>
  <c r="J36" i="2"/>
  <c r="AY95" i="1"/>
  <c r="J35" i="2"/>
  <c r="AX95" i="1"/>
  <c r="BI663" i="2"/>
  <c r="BH663" i="2"/>
  <c r="BG663" i="2"/>
  <c r="BE663" i="2"/>
  <c r="BK663" i="2"/>
  <c r="J663" i="2"/>
  <c r="BF663" i="2" s="1"/>
  <c r="BI662" i="2"/>
  <c r="BH662" i="2"/>
  <c r="BG662" i="2"/>
  <c r="BE662" i="2"/>
  <c r="BK662" i="2"/>
  <c r="J662" i="2" s="1"/>
  <c r="BF662" i="2" s="1"/>
  <c r="BI661" i="2"/>
  <c r="BH661" i="2"/>
  <c r="BG661" i="2"/>
  <c r="BE661" i="2"/>
  <c r="BK661" i="2"/>
  <c r="J661" i="2" s="1"/>
  <c r="BF661" i="2" s="1"/>
  <c r="BI660" i="2"/>
  <c r="BH660" i="2"/>
  <c r="BG660" i="2"/>
  <c r="BE660" i="2"/>
  <c r="BK660" i="2"/>
  <c r="J660" i="2" s="1"/>
  <c r="BF660" i="2" s="1"/>
  <c r="BI659" i="2"/>
  <c r="BH659" i="2"/>
  <c r="BG659" i="2"/>
  <c r="BE659" i="2"/>
  <c r="BK659" i="2"/>
  <c r="J659" i="2"/>
  <c r="BF659" i="2"/>
  <c r="BI657" i="2"/>
  <c r="BH657" i="2"/>
  <c r="BG657" i="2"/>
  <c r="BE657" i="2"/>
  <c r="T657" i="2"/>
  <c r="T656" i="2"/>
  <c r="T655" i="2"/>
  <c r="R657" i="2"/>
  <c r="R656" i="2" s="1"/>
  <c r="R655" i="2" s="1"/>
  <c r="P657" i="2"/>
  <c r="P656" i="2"/>
  <c r="P655" i="2"/>
  <c r="BI650" i="2"/>
  <c r="BH650" i="2"/>
  <c r="BG650" i="2"/>
  <c r="BE650" i="2"/>
  <c r="T650" i="2"/>
  <c r="R650" i="2"/>
  <c r="P650" i="2"/>
  <c r="BI645" i="2"/>
  <c r="BH645" i="2"/>
  <c r="BG645" i="2"/>
  <c r="BE645" i="2"/>
  <c r="T645" i="2"/>
  <c r="R645" i="2"/>
  <c r="P645" i="2"/>
  <c r="BI639" i="2"/>
  <c r="BH639" i="2"/>
  <c r="BG639" i="2"/>
  <c r="BE639" i="2"/>
  <c r="T639" i="2"/>
  <c r="R639" i="2"/>
  <c r="P639" i="2"/>
  <c r="BI634" i="2"/>
  <c r="BH634" i="2"/>
  <c r="BG634" i="2"/>
  <c r="BE634" i="2"/>
  <c r="T634" i="2"/>
  <c r="R634" i="2"/>
  <c r="P634" i="2"/>
  <c r="BI623" i="2"/>
  <c r="BH623" i="2"/>
  <c r="BG623" i="2"/>
  <c r="BE623" i="2"/>
  <c r="T623" i="2"/>
  <c r="T612" i="2"/>
  <c r="R623" i="2"/>
  <c r="R612" i="2"/>
  <c r="P623" i="2"/>
  <c r="P612" i="2"/>
  <c r="BI613" i="2"/>
  <c r="BH613" i="2"/>
  <c r="BG613" i="2"/>
  <c r="BE613" i="2"/>
  <c r="T613" i="2"/>
  <c r="R613" i="2"/>
  <c r="P613" i="2"/>
  <c r="BI611" i="2"/>
  <c r="BH611" i="2"/>
  <c r="BG611" i="2"/>
  <c r="BE611" i="2"/>
  <c r="T611" i="2"/>
  <c r="R611" i="2"/>
  <c r="P611" i="2"/>
  <c r="BI610" i="2"/>
  <c r="BH610" i="2"/>
  <c r="BG610" i="2"/>
  <c r="BE610" i="2"/>
  <c r="T610" i="2"/>
  <c r="R610" i="2"/>
  <c r="P610" i="2"/>
  <c r="BI608" i="2"/>
  <c r="BH608" i="2"/>
  <c r="BG608" i="2"/>
  <c r="BE608" i="2"/>
  <c r="T608" i="2"/>
  <c r="R608" i="2"/>
  <c r="P608" i="2"/>
  <c r="BI602" i="2"/>
  <c r="BH602" i="2"/>
  <c r="BG602" i="2"/>
  <c r="BE602" i="2"/>
  <c r="T602" i="2"/>
  <c r="R602" i="2"/>
  <c r="P602" i="2"/>
  <c r="BI600" i="2"/>
  <c r="BH600" i="2"/>
  <c r="BG600" i="2"/>
  <c r="BE600" i="2"/>
  <c r="T600" i="2"/>
  <c r="R600" i="2"/>
  <c r="P600" i="2"/>
  <c r="BI596" i="2"/>
  <c r="BH596" i="2"/>
  <c r="BG596" i="2"/>
  <c r="BE596" i="2"/>
  <c r="T596" i="2"/>
  <c r="R596" i="2"/>
  <c r="P596" i="2"/>
  <c r="BI593" i="2"/>
  <c r="BH593" i="2"/>
  <c r="BG593" i="2"/>
  <c r="BE593" i="2"/>
  <c r="T593" i="2"/>
  <c r="R593" i="2"/>
  <c r="P593" i="2"/>
  <c r="BI591" i="2"/>
  <c r="BH591" i="2"/>
  <c r="BG591" i="2"/>
  <c r="BE591" i="2"/>
  <c r="T591" i="2"/>
  <c r="R591" i="2"/>
  <c r="P591" i="2"/>
  <c r="BI587" i="2"/>
  <c r="BH587" i="2"/>
  <c r="BG587" i="2"/>
  <c r="BE587" i="2"/>
  <c r="T587" i="2"/>
  <c r="R587" i="2"/>
  <c r="P587" i="2"/>
  <c r="BI581" i="2"/>
  <c r="BH581" i="2"/>
  <c r="BG581" i="2"/>
  <c r="BE581" i="2"/>
  <c r="T581" i="2"/>
  <c r="R581" i="2"/>
  <c r="P581" i="2"/>
  <c r="BI579" i="2"/>
  <c r="BH579" i="2"/>
  <c r="BG579" i="2"/>
  <c r="BE579" i="2"/>
  <c r="T579" i="2"/>
  <c r="R579" i="2"/>
  <c r="P579" i="2"/>
  <c r="BI578" i="2"/>
  <c r="BH578" i="2"/>
  <c r="BG578" i="2"/>
  <c r="BE578" i="2"/>
  <c r="T578" i="2"/>
  <c r="R578" i="2"/>
  <c r="P578" i="2"/>
  <c r="BI575" i="2"/>
  <c r="BH575" i="2"/>
  <c r="BG575" i="2"/>
  <c r="BE575" i="2"/>
  <c r="T575" i="2"/>
  <c r="R575" i="2"/>
  <c r="P575" i="2"/>
  <c r="BI571" i="2"/>
  <c r="BH571" i="2"/>
  <c r="BG571" i="2"/>
  <c r="BE571" i="2"/>
  <c r="T571" i="2"/>
  <c r="R571" i="2"/>
  <c r="P571" i="2"/>
  <c r="BI568" i="2"/>
  <c r="BH568" i="2"/>
  <c r="BG568" i="2"/>
  <c r="BE568" i="2"/>
  <c r="T568" i="2"/>
  <c r="R568" i="2"/>
  <c r="P568" i="2"/>
  <c r="BI560" i="2"/>
  <c r="BH560" i="2"/>
  <c r="BG560" i="2"/>
  <c r="BE560" i="2"/>
  <c r="T560" i="2"/>
  <c r="R560" i="2"/>
  <c r="P560" i="2"/>
  <c r="BI555" i="2"/>
  <c r="BH555" i="2"/>
  <c r="BG555" i="2"/>
  <c r="BE555" i="2"/>
  <c r="T555" i="2"/>
  <c r="R555" i="2"/>
  <c r="P555" i="2"/>
  <c r="BI552" i="2"/>
  <c r="BH552" i="2"/>
  <c r="BG552" i="2"/>
  <c r="BE552" i="2"/>
  <c r="T552" i="2"/>
  <c r="R552" i="2"/>
  <c r="P552" i="2"/>
  <c r="BI544" i="2"/>
  <c r="BH544" i="2"/>
  <c r="BG544" i="2"/>
  <c r="BE544" i="2"/>
  <c r="T544" i="2"/>
  <c r="R544" i="2"/>
  <c r="P544" i="2"/>
  <c r="BI539" i="2"/>
  <c r="BH539" i="2"/>
  <c r="BG539" i="2"/>
  <c r="BE539" i="2"/>
  <c r="T539" i="2"/>
  <c r="R539" i="2"/>
  <c r="P539" i="2"/>
  <c r="BI531" i="2"/>
  <c r="BH531" i="2"/>
  <c r="BG531" i="2"/>
  <c r="BE531" i="2"/>
  <c r="T531" i="2"/>
  <c r="R531" i="2"/>
  <c r="P531" i="2"/>
  <c r="BI529" i="2"/>
  <c r="BH529" i="2"/>
  <c r="BG529" i="2"/>
  <c r="BE529" i="2"/>
  <c r="T529" i="2"/>
  <c r="R529" i="2"/>
  <c r="P529" i="2"/>
  <c r="BI527" i="2"/>
  <c r="BH527" i="2"/>
  <c r="BG527" i="2"/>
  <c r="BE527" i="2"/>
  <c r="T527" i="2"/>
  <c r="R527" i="2"/>
  <c r="P527" i="2"/>
  <c r="BI520" i="2"/>
  <c r="BH520" i="2"/>
  <c r="BG520" i="2"/>
  <c r="BE520" i="2"/>
  <c r="T520" i="2"/>
  <c r="T519" i="2" s="1"/>
  <c r="R520" i="2"/>
  <c r="R519" i="2"/>
  <c r="P520" i="2"/>
  <c r="P519" i="2"/>
  <c r="BI518" i="2"/>
  <c r="BH518" i="2"/>
  <c r="BG518" i="2"/>
  <c r="BE518" i="2"/>
  <c r="T518" i="2"/>
  <c r="R518" i="2"/>
  <c r="P518" i="2"/>
  <c r="BI517" i="2"/>
  <c r="BH517" i="2"/>
  <c r="BG517" i="2"/>
  <c r="BE517" i="2"/>
  <c r="T517" i="2"/>
  <c r="R517" i="2"/>
  <c r="P517" i="2"/>
  <c r="BI512" i="2"/>
  <c r="BH512" i="2"/>
  <c r="BG512" i="2"/>
  <c r="BE512" i="2"/>
  <c r="T512" i="2"/>
  <c r="R512" i="2"/>
  <c r="P512" i="2"/>
  <c r="BI509" i="2"/>
  <c r="BH509" i="2"/>
  <c r="BG509" i="2"/>
  <c r="BE509" i="2"/>
  <c r="T509" i="2"/>
  <c r="R509" i="2"/>
  <c r="P509" i="2"/>
  <c r="BI504" i="2"/>
  <c r="BH504" i="2"/>
  <c r="BG504" i="2"/>
  <c r="BE504" i="2"/>
  <c r="T504" i="2"/>
  <c r="R504" i="2"/>
  <c r="P504" i="2"/>
  <c r="BI500" i="2"/>
  <c r="BH500" i="2"/>
  <c r="BG500" i="2"/>
  <c r="BE500" i="2"/>
  <c r="T500" i="2"/>
  <c r="R500" i="2"/>
  <c r="P500" i="2"/>
  <c r="BI497" i="2"/>
  <c r="BH497" i="2"/>
  <c r="BG497" i="2"/>
  <c r="BE497" i="2"/>
  <c r="T497" i="2"/>
  <c r="R497" i="2"/>
  <c r="P497" i="2"/>
  <c r="BI495" i="2"/>
  <c r="BH495" i="2"/>
  <c r="BG495" i="2"/>
  <c r="BE495" i="2"/>
  <c r="T495" i="2"/>
  <c r="R495" i="2"/>
  <c r="P495" i="2"/>
  <c r="BI490" i="2"/>
  <c r="BH490" i="2"/>
  <c r="BG490" i="2"/>
  <c r="BE490" i="2"/>
  <c r="T490" i="2"/>
  <c r="R490" i="2"/>
  <c r="P490" i="2"/>
  <c r="BI488" i="2"/>
  <c r="BH488" i="2"/>
  <c r="BG488" i="2"/>
  <c r="BE488" i="2"/>
  <c r="T488" i="2"/>
  <c r="R488" i="2"/>
  <c r="P488" i="2"/>
  <c r="BI487" i="2"/>
  <c r="BH487" i="2"/>
  <c r="BG487" i="2"/>
  <c r="BE487" i="2"/>
  <c r="T487" i="2"/>
  <c r="R487" i="2"/>
  <c r="P487" i="2"/>
  <c r="BI485" i="2"/>
  <c r="BH485" i="2"/>
  <c r="BG485" i="2"/>
  <c r="BE485" i="2"/>
  <c r="T485" i="2"/>
  <c r="R485" i="2"/>
  <c r="P485" i="2"/>
  <c r="BI483" i="2"/>
  <c r="BH483" i="2"/>
  <c r="BG483" i="2"/>
  <c r="BE483" i="2"/>
  <c r="T483" i="2"/>
  <c r="R483" i="2"/>
  <c r="P483" i="2"/>
  <c r="BI481" i="2"/>
  <c r="BH481" i="2"/>
  <c r="BG481" i="2"/>
  <c r="BE481" i="2"/>
  <c r="T481" i="2"/>
  <c r="R481" i="2"/>
  <c r="P481" i="2"/>
  <c r="BI477" i="2"/>
  <c r="BH477" i="2"/>
  <c r="BG477" i="2"/>
  <c r="BE477" i="2"/>
  <c r="T477" i="2"/>
  <c r="R477" i="2"/>
  <c r="P477" i="2"/>
  <c r="BI473" i="2"/>
  <c r="BH473" i="2"/>
  <c r="BG473" i="2"/>
  <c r="BE473" i="2"/>
  <c r="T473" i="2"/>
  <c r="R473" i="2"/>
  <c r="P473" i="2"/>
  <c r="BI469" i="2"/>
  <c r="BH469" i="2"/>
  <c r="BG469" i="2"/>
  <c r="BE469" i="2"/>
  <c r="T469" i="2"/>
  <c r="R469" i="2"/>
  <c r="P469" i="2"/>
  <c r="BI465" i="2"/>
  <c r="BH465" i="2"/>
  <c r="BG465" i="2"/>
  <c r="BE465" i="2"/>
  <c r="T465" i="2"/>
  <c r="R465" i="2"/>
  <c r="P465" i="2"/>
  <c r="BI463" i="2"/>
  <c r="BH463" i="2"/>
  <c r="BG463" i="2"/>
  <c r="BE463" i="2"/>
  <c r="T463" i="2"/>
  <c r="R463" i="2"/>
  <c r="P463" i="2"/>
  <c r="BI461" i="2"/>
  <c r="BH461" i="2"/>
  <c r="BG461" i="2"/>
  <c r="BE461" i="2"/>
  <c r="T461" i="2"/>
  <c r="R461" i="2"/>
  <c r="P461" i="2"/>
  <c r="BI457" i="2"/>
  <c r="BH457" i="2"/>
  <c r="BG457" i="2"/>
  <c r="BE457" i="2"/>
  <c r="T457" i="2"/>
  <c r="R457" i="2"/>
  <c r="P457" i="2"/>
  <c r="BI455" i="2"/>
  <c r="BH455" i="2"/>
  <c r="BG455" i="2"/>
  <c r="BE455" i="2"/>
  <c r="T455" i="2"/>
  <c r="R455" i="2"/>
  <c r="P455" i="2"/>
  <c r="BI453" i="2"/>
  <c r="BH453" i="2"/>
  <c r="BG453" i="2"/>
  <c r="BE453" i="2"/>
  <c r="T453" i="2"/>
  <c r="R453" i="2"/>
  <c r="P453" i="2"/>
  <c r="BI451" i="2"/>
  <c r="BH451" i="2"/>
  <c r="BG451" i="2"/>
  <c r="BE451" i="2"/>
  <c r="T451" i="2"/>
  <c r="R451" i="2"/>
  <c r="P451" i="2"/>
  <c r="BI449" i="2"/>
  <c r="BH449" i="2"/>
  <c r="BG449" i="2"/>
  <c r="BE449" i="2"/>
  <c r="T449" i="2"/>
  <c r="R449" i="2"/>
  <c r="P449" i="2"/>
  <c r="BI447" i="2"/>
  <c r="BH447" i="2"/>
  <c r="BG447" i="2"/>
  <c r="BE447" i="2"/>
  <c r="T447" i="2"/>
  <c r="R447" i="2"/>
  <c r="P447" i="2"/>
  <c r="BI445" i="2"/>
  <c r="BH445" i="2"/>
  <c r="BG445" i="2"/>
  <c r="BE445" i="2"/>
  <c r="T445" i="2"/>
  <c r="R445" i="2"/>
  <c r="P445" i="2"/>
  <c r="BI444" i="2"/>
  <c r="BH444" i="2"/>
  <c r="BG444" i="2"/>
  <c r="BE444" i="2"/>
  <c r="T444" i="2"/>
  <c r="R444" i="2"/>
  <c r="P444" i="2"/>
  <c r="BI442" i="2"/>
  <c r="BH442" i="2"/>
  <c r="BG442" i="2"/>
  <c r="BE442" i="2"/>
  <c r="T442" i="2"/>
  <c r="R442" i="2"/>
  <c r="P442" i="2"/>
  <c r="BI440" i="2"/>
  <c r="BH440" i="2"/>
  <c r="BG440" i="2"/>
  <c r="BE440" i="2"/>
  <c r="T440" i="2"/>
  <c r="R440" i="2"/>
  <c r="P440" i="2"/>
  <c r="BI438" i="2"/>
  <c r="BH438" i="2"/>
  <c r="BG438" i="2"/>
  <c r="BE438" i="2"/>
  <c r="T438" i="2"/>
  <c r="R438" i="2"/>
  <c r="P438" i="2"/>
  <c r="BI431" i="2"/>
  <c r="BH431" i="2"/>
  <c r="BG431" i="2"/>
  <c r="BE431" i="2"/>
  <c r="T431" i="2"/>
  <c r="T430" i="2" s="1"/>
  <c r="R431" i="2"/>
  <c r="R430" i="2"/>
  <c r="P431" i="2"/>
  <c r="P430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6" i="2"/>
  <c r="BH426" i="2"/>
  <c r="BG426" i="2"/>
  <c r="BE426" i="2"/>
  <c r="T426" i="2"/>
  <c r="R426" i="2"/>
  <c r="P426" i="2"/>
  <c r="BI422" i="2"/>
  <c r="BH422" i="2"/>
  <c r="BG422" i="2"/>
  <c r="BE422" i="2"/>
  <c r="T422" i="2"/>
  <c r="R422" i="2"/>
  <c r="P422" i="2"/>
  <c r="BI418" i="2"/>
  <c r="BH418" i="2"/>
  <c r="BG418" i="2"/>
  <c r="BE418" i="2"/>
  <c r="T418" i="2"/>
  <c r="R418" i="2"/>
  <c r="P418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3" i="2"/>
  <c r="BH403" i="2"/>
  <c r="BG403" i="2"/>
  <c r="BE403" i="2"/>
  <c r="T403" i="2"/>
  <c r="R403" i="2"/>
  <c r="P403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89" i="2"/>
  <c r="BH389" i="2"/>
  <c r="BG389" i="2"/>
  <c r="BE389" i="2"/>
  <c r="T389" i="2"/>
  <c r="R389" i="2"/>
  <c r="P389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4" i="2"/>
  <c r="BH344" i="2"/>
  <c r="BG344" i="2"/>
  <c r="BE344" i="2"/>
  <c r="T344" i="2"/>
  <c r="R344" i="2"/>
  <c r="P344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28" i="2"/>
  <c r="BH328" i="2"/>
  <c r="BG328" i="2"/>
  <c r="BE328" i="2"/>
  <c r="T328" i="2"/>
  <c r="R328" i="2"/>
  <c r="P328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3" i="2"/>
  <c r="BH313" i="2"/>
  <c r="BG313" i="2"/>
  <c r="BE313" i="2"/>
  <c r="T313" i="2"/>
  <c r="R313" i="2"/>
  <c r="P313" i="2"/>
  <c r="BI310" i="2"/>
  <c r="BH310" i="2"/>
  <c r="BG310" i="2"/>
  <c r="BE310" i="2"/>
  <c r="T310" i="2"/>
  <c r="R310" i="2"/>
  <c r="P310" i="2"/>
  <c r="BI304" i="2"/>
  <c r="BH304" i="2"/>
  <c r="BG304" i="2"/>
  <c r="BE304" i="2"/>
  <c r="T304" i="2"/>
  <c r="R304" i="2"/>
  <c r="P304" i="2"/>
  <c r="BI298" i="2"/>
  <c r="BH298" i="2"/>
  <c r="BG298" i="2"/>
  <c r="BE298" i="2"/>
  <c r="T298" i="2"/>
  <c r="R298" i="2"/>
  <c r="P298" i="2"/>
  <c r="BI295" i="2"/>
  <c r="BH295" i="2"/>
  <c r="BG295" i="2"/>
  <c r="BE295" i="2"/>
  <c r="T295" i="2"/>
  <c r="T294" i="2" s="1"/>
  <c r="R295" i="2"/>
  <c r="R294" i="2" s="1"/>
  <c r="P295" i="2"/>
  <c r="P294" i="2"/>
  <c r="BI289" i="2"/>
  <c r="BH289" i="2"/>
  <c r="BG289" i="2"/>
  <c r="BE289" i="2"/>
  <c r="T289" i="2"/>
  <c r="R289" i="2"/>
  <c r="P289" i="2"/>
  <c r="BI285" i="2"/>
  <c r="BH285" i="2"/>
  <c r="BG285" i="2"/>
  <c r="BE285" i="2"/>
  <c r="T285" i="2"/>
  <c r="R285" i="2"/>
  <c r="P285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4" i="2"/>
  <c r="BH274" i="2"/>
  <c r="BG274" i="2"/>
  <c r="BE274" i="2"/>
  <c r="T274" i="2"/>
  <c r="R274" i="2"/>
  <c r="P274" i="2"/>
  <c r="BI260" i="2"/>
  <c r="BH260" i="2"/>
  <c r="BG260" i="2"/>
  <c r="BE260" i="2"/>
  <c r="T260" i="2"/>
  <c r="R260" i="2"/>
  <c r="P260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2" i="2"/>
  <c r="BH252" i="2"/>
  <c r="BG252" i="2"/>
  <c r="BE252" i="2"/>
  <c r="T252" i="2"/>
  <c r="R252" i="2"/>
  <c r="P252" i="2"/>
  <c r="BI245" i="2"/>
  <c r="BH245" i="2"/>
  <c r="BG245" i="2"/>
  <c r="BE245" i="2"/>
  <c r="T245" i="2"/>
  <c r="R245" i="2"/>
  <c r="P245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13" i="2"/>
  <c r="BH213" i="2"/>
  <c r="BG213" i="2"/>
  <c r="BE213" i="2"/>
  <c r="T213" i="2"/>
  <c r="R213" i="2"/>
  <c r="P213" i="2"/>
  <c r="BI199" i="2"/>
  <c r="BH199" i="2"/>
  <c r="BG199" i="2"/>
  <c r="BE199" i="2"/>
  <c r="T199" i="2"/>
  <c r="R199" i="2"/>
  <c r="P199" i="2"/>
  <c r="BI191" i="2"/>
  <c r="BH191" i="2"/>
  <c r="BG191" i="2"/>
  <c r="BE191" i="2"/>
  <c r="T191" i="2"/>
  <c r="R191" i="2"/>
  <c r="P191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R150" i="2"/>
  <c r="P150" i="2"/>
  <c r="BI146" i="2"/>
  <c r="BH146" i="2"/>
  <c r="BG146" i="2"/>
  <c r="BE146" i="2"/>
  <c r="T146" i="2"/>
  <c r="R146" i="2"/>
  <c r="P146" i="2"/>
  <c r="F139" i="2"/>
  <c r="F137" i="2"/>
  <c r="E135" i="2"/>
  <c r="F91" i="2"/>
  <c r="F89" i="2"/>
  <c r="E87" i="2"/>
  <c r="J24" i="2"/>
  <c r="E24" i="2"/>
  <c r="J140" i="2" s="1"/>
  <c r="J23" i="2"/>
  <c r="J21" i="2"/>
  <c r="E21" i="2"/>
  <c r="J139" i="2" s="1"/>
  <c r="J20" i="2"/>
  <c r="J18" i="2"/>
  <c r="E18" i="2"/>
  <c r="F140" i="2" s="1"/>
  <c r="J17" i="2"/>
  <c r="J12" i="2"/>
  <c r="J137" i="2"/>
  <c r="E7" i="2"/>
  <c r="E133" i="2"/>
  <c r="L90" i="1"/>
  <c r="AM90" i="1"/>
  <c r="AM89" i="1"/>
  <c r="L89" i="1"/>
  <c r="AM87" i="1"/>
  <c r="L87" i="1"/>
  <c r="L85" i="1"/>
  <c r="L84" i="1"/>
  <c r="J657" i="2"/>
  <c r="J650" i="2"/>
  <c r="BK645" i="2"/>
  <c r="BK639" i="2"/>
  <c r="BK623" i="2"/>
  <c r="J611" i="2"/>
  <c r="J610" i="2"/>
  <c r="BK608" i="2"/>
  <c r="J596" i="2"/>
  <c r="J593" i="2"/>
  <c r="BK591" i="2"/>
  <c r="J575" i="2"/>
  <c r="J571" i="2"/>
  <c r="J568" i="2"/>
  <c r="BK555" i="2"/>
  <c r="J552" i="2"/>
  <c r="BK539" i="2"/>
  <c r="J531" i="2"/>
  <c r="J529" i="2"/>
  <c r="BK527" i="2"/>
  <c r="BK518" i="2"/>
  <c r="BK517" i="2"/>
  <c r="BK512" i="2"/>
  <c r="J509" i="2"/>
  <c r="J504" i="2"/>
  <c r="BK497" i="2"/>
  <c r="BK495" i="2"/>
  <c r="BK487" i="2"/>
  <c r="J645" i="2"/>
  <c r="J634" i="2"/>
  <c r="J613" i="2"/>
  <c r="BK610" i="2"/>
  <c r="BK602" i="2"/>
  <c r="BK596" i="2"/>
  <c r="BK581" i="2"/>
  <c r="J579" i="2"/>
  <c r="BK578" i="2"/>
  <c r="BK571" i="2"/>
  <c r="BK560" i="2"/>
  <c r="J555" i="2"/>
  <c r="BK531" i="2"/>
  <c r="J527" i="2"/>
  <c r="J520" i="2"/>
  <c r="BK504" i="2"/>
  <c r="BK500" i="2"/>
  <c r="J497" i="2"/>
  <c r="BK490" i="2"/>
  <c r="BK488" i="2"/>
  <c r="BK485" i="2"/>
  <c r="BK657" i="2"/>
  <c r="J639" i="2"/>
  <c r="BK611" i="2"/>
  <c r="J608" i="2"/>
  <c r="BK600" i="2"/>
  <c r="BK593" i="2"/>
  <c r="J591" i="2"/>
  <c r="BK587" i="2"/>
  <c r="BK579" i="2"/>
  <c r="J578" i="2"/>
  <c r="BK568" i="2"/>
  <c r="J560" i="2"/>
  <c r="BK552" i="2"/>
  <c r="J544" i="2"/>
  <c r="J539" i="2"/>
  <c r="J518" i="2"/>
  <c r="J517" i="2"/>
  <c r="J500" i="2"/>
  <c r="J495" i="2"/>
  <c r="J487" i="2"/>
  <c r="J485" i="2"/>
  <c r="BK650" i="2"/>
  <c r="BK634" i="2"/>
  <c r="J623" i="2"/>
  <c r="BK613" i="2"/>
  <c r="J602" i="2"/>
  <c r="J600" i="2"/>
  <c r="J587" i="2"/>
  <c r="J581" i="2"/>
  <c r="BK575" i="2"/>
  <c r="BK544" i="2"/>
  <c r="BK529" i="2"/>
  <c r="BK520" i="2"/>
  <c r="J512" i="2"/>
  <c r="BK509" i="2"/>
  <c r="J490" i="2"/>
  <c r="J488" i="2"/>
  <c r="BK483" i="2"/>
  <c r="J483" i="2"/>
  <c r="BK481" i="2"/>
  <c r="J481" i="2"/>
  <c r="BK477" i="2"/>
  <c r="J477" i="2"/>
  <c r="BK473" i="2"/>
  <c r="J473" i="2"/>
  <c r="BK469" i="2"/>
  <c r="J469" i="2"/>
  <c r="BK465" i="2"/>
  <c r="J465" i="2"/>
  <c r="BK463" i="2"/>
  <c r="J463" i="2"/>
  <c r="BK461" i="2"/>
  <c r="J461" i="2"/>
  <c r="BK457" i="2"/>
  <c r="J457" i="2"/>
  <c r="BK455" i="2"/>
  <c r="J455" i="2"/>
  <c r="BK453" i="2"/>
  <c r="J453" i="2"/>
  <c r="BK451" i="2"/>
  <c r="J451" i="2"/>
  <c r="BK449" i="2"/>
  <c r="J449" i="2"/>
  <c r="BK447" i="2"/>
  <c r="J447" i="2"/>
  <c r="BK445" i="2"/>
  <c r="J445" i="2"/>
  <c r="BK444" i="2"/>
  <c r="J444" i="2"/>
  <c r="BK442" i="2"/>
  <c r="J442" i="2"/>
  <c r="BK440" i="2"/>
  <c r="J440" i="2"/>
  <c r="BK438" i="2"/>
  <c r="J438" i="2"/>
  <c r="BK431" i="2"/>
  <c r="J431" i="2"/>
  <c r="BK429" i="2"/>
  <c r="J429" i="2"/>
  <c r="BK428" i="2"/>
  <c r="J428" i="2"/>
  <c r="BK426" i="2"/>
  <c r="J426" i="2"/>
  <c r="BK422" i="2"/>
  <c r="J422" i="2"/>
  <c r="BK418" i="2"/>
  <c r="J418" i="2"/>
  <c r="BK410" i="2"/>
  <c r="J410" i="2"/>
  <c r="BK408" i="2"/>
  <c r="J408" i="2"/>
  <c r="BK407" i="2"/>
  <c r="J407" i="2"/>
  <c r="BK403" i="2"/>
  <c r="J403" i="2"/>
  <c r="BK401" i="2"/>
  <c r="J401" i="2"/>
  <c r="BK399" i="2"/>
  <c r="J399" i="2"/>
  <c r="BK398" i="2"/>
  <c r="J398" i="2"/>
  <c r="BK389" i="2"/>
  <c r="J389" i="2"/>
  <c r="BK380" i="2"/>
  <c r="J380" i="2"/>
  <c r="BK378" i="2"/>
  <c r="J378" i="2"/>
  <c r="BK376" i="2"/>
  <c r="J376" i="2"/>
  <c r="BK375" i="2"/>
  <c r="J375" i="2"/>
  <c r="BK373" i="2"/>
  <c r="J373" i="2"/>
  <c r="BK371" i="2"/>
  <c r="J371" i="2"/>
  <c r="BK370" i="2"/>
  <c r="J370" i="2"/>
  <c r="BK368" i="2"/>
  <c r="J368" i="2"/>
  <c r="BK366" i="2"/>
  <c r="J366" i="2"/>
  <c r="BK364" i="2"/>
  <c r="J364" i="2"/>
  <c r="BK362" i="2"/>
  <c r="J362" i="2"/>
  <c r="BK360" i="2"/>
  <c r="J360" i="2"/>
  <c r="BK358" i="2"/>
  <c r="J358" i="2"/>
  <c r="BK356" i="2"/>
  <c r="J356" i="2"/>
  <c r="BK354" i="2"/>
  <c r="J354" i="2"/>
  <c r="BK352" i="2"/>
  <c r="J352" i="2"/>
  <c r="BK350" i="2"/>
  <c r="J350" i="2"/>
  <c r="BK349" i="2"/>
  <c r="J349" i="2"/>
  <c r="BK344" i="2"/>
  <c r="J344" i="2"/>
  <c r="BK337" i="2"/>
  <c r="J337" i="2"/>
  <c r="BK335" i="2"/>
  <c r="J335" i="2"/>
  <c r="BK334" i="2"/>
  <c r="J334" i="2"/>
  <c r="BK328" i="2"/>
  <c r="J328" i="2"/>
  <c r="BK324" i="2"/>
  <c r="J324" i="2"/>
  <c r="BK322" i="2"/>
  <c r="J322" i="2"/>
  <c r="BK320" i="2"/>
  <c r="J320" i="2"/>
  <c r="BK319" i="2"/>
  <c r="J319" i="2"/>
  <c r="BK313" i="2"/>
  <c r="J313" i="2"/>
  <c r="BK310" i="2"/>
  <c r="J310" i="2"/>
  <c r="BK304" i="2"/>
  <c r="J304" i="2"/>
  <c r="BK298" i="2"/>
  <c r="J298" i="2"/>
  <c r="BK295" i="2"/>
  <c r="J295" i="2"/>
  <c r="BK289" i="2"/>
  <c r="J289" i="2"/>
  <c r="BK285" i="2"/>
  <c r="J285" i="2"/>
  <c r="BK283" i="2"/>
  <c r="J283" i="2"/>
  <c r="BK282" i="2"/>
  <c r="J282" i="2"/>
  <c r="BK281" i="2"/>
  <c r="J281" i="2"/>
  <c r="BK274" i="2"/>
  <c r="J274" i="2"/>
  <c r="BK260" i="2"/>
  <c r="J260" i="2"/>
  <c r="BK258" i="2"/>
  <c r="J258" i="2"/>
  <c r="BK256" i="2"/>
  <c r="J256" i="2"/>
  <c r="BK252" i="2"/>
  <c r="J252" i="2"/>
  <c r="BK245" i="2"/>
  <c r="J245" i="2"/>
  <c r="BK241" i="2"/>
  <c r="J241" i="2"/>
  <c r="BK239" i="2"/>
  <c r="J239" i="2"/>
  <c r="BK227" i="2"/>
  <c r="J227" i="2"/>
  <c r="BK225" i="2"/>
  <c r="J225" i="2"/>
  <c r="BK223" i="2"/>
  <c r="J223" i="2"/>
  <c r="BK213" i="2"/>
  <c r="J213" i="2"/>
  <c r="BK199" i="2"/>
  <c r="J199" i="2"/>
  <c r="BK191" i="2"/>
  <c r="J191" i="2"/>
  <c r="BK187" i="2"/>
  <c r="J187" i="2"/>
  <c r="BK185" i="2"/>
  <c r="J185" i="2"/>
  <c r="BK174" i="2"/>
  <c r="J174" i="2"/>
  <c r="BK172" i="2"/>
  <c r="J172" i="2"/>
  <c r="BK170" i="2"/>
  <c r="J170" i="2"/>
  <c r="BK159" i="2"/>
  <c r="J159" i="2"/>
  <c r="BK156" i="2"/>
  <c r="J156" i="2"/>
  <c r="BK154" i="2"/>
  <c r="J154" i="2"/>
  <c r="BK150" i="2"/>
  <c r="J150" i="2"/>
  <c r="BK146" i="2"/>
  <c r="J146" i="2"/>
  <c r="AS94" i="1"/>
  <c r="P145" i="2" l="1"/>
  <c r="T158" i="2"/>
  <c r="T145" i="2"/>
  <c r="P158" i="2"/>
  <c r="P238" i="2"/>
  <c r="BK280" i="2"/>
  <c r="J280" i="2" s="1"/>
  <c r="J101" i="2" s="1"/>
  <c r="P280" i="2"/>
  <c r="R297" i="2"/>
  <c r="P321" i="2"/>
  <c r="T321" i="2"/>
  <c r="R336" i="2"/>
  <c r="R351" i="2"/>
  <c r="P372" i="2"/>
  <c r="T372" i="2"/>
  <c r="R377" i="2"/>
  <c r="R489" i="2"/>
  <c r="BK145" i="2"/>
  <c r="J145" i="2"/>
  <c r="J98" i="2"/>
  <c r="R145" i="2"/>
  <c r="R158" i="2"/>
  <c r="R238" i="2"/>
  <c r="R280" i="2"/>
  <c r="P297" i="2"/>
  <c r="BK321" i="2"/>
  <c r="J321" i="2" s="1"/>
  <c r="J105" i="2" s="1"/>
  <c r="BK336" i="2"/>
  <c r="J336" i="2" s="1"/>
  <c r="J106" i="2" s="1"/>
  <c r="BK351" i="2"/>
  <c r="J351" i="2" s="1"/>
  <c r="J107" i="2" s="1"/>
  <c r="T351" i="2"/>
  <c r="BK377" i="2"/>
  <c r="J377" i="2"/>
  <c r="J109" i="2"/>
  <c r="P526" i="2"/>
  <c r="BK158" i="2"/>
  <c r="J158" i="2"/>
  <c r="J99" i="2" s="1"/>
  <c r="BK238" i="2"/>
  <c r="J238" i="2"/>
  <c r="J100" i="2" s="1"/>
  <c r="T238" i="2"/>
  <c r="T280" i="2"/>
  <c r="BK297" i="2"/>
  <c r="J297" i="2"/>
  <c r="J104" i="2"/>
  <c r="T297" i="2"/>
  <c r="R321" i="2"/>
  <c r="P336" i="2"/>
  <c r="T336" i="2"/>
  <c r="P351" i="2"/>
  <c r="BK372" i="2"/>
  <c r="J372" i="2" s="1"/>
  <c r="J108" i="2" s="1"/>
  <c r="R372" i="2"/>
  <c r="P377" i="2"/>
  <c r="T377" i="2"/>
  <c r="BK400" i="2"/>
  <c r="J400" i="2" s="1"/>
  <c r="J110" i="2" s="1"/>
  <c r="P400" i="2"/>
  <c r="R400" i="2"/>
  <c r="T400" i="2"/>
  <c r="BK409" i="2"/>
  <c r="J409" i="2" s="1"/>
  <c r="J111" i="2" s="1"/>
  <c r="P409" i="2"/>
  <c r="R409" i="2"/>
  <c r="T409" i="2"/>
  <c r="BK437" i="2"/>
  <c r="J437" i="2" s="1"/>
  <c r="J113" i="2" s="1"/>
  <c r="P437" i="2"/>
  <c r="R437" i="2"/>
  <c r="T437" i="2"/>
  <c r="BK446" i="2"/>
  <c r="J446" i="2" s="1"/>
  <c r="J114" i="2" s="1"/>
  <c r="P446" i="2"/>
  <c r="R446" i="2"/>
  <c r="T446" i="2"/>
  <c r="BK489" i="2"/>
  <c r="J489" i="2" s="1"/>
  <c r="J115" i="2" s="1"/>
  <c r="P489" i="2"/>
  <c r="T489" i="2"/>
  <c r="BK526" i="2"/>
  <c r="J526" i="2"/>
  <c r="J117" i="2" s="1"/>
  <c r="R526" i="2"/>
  <c r="T526" i="2"/>
  <c r="BK580" i="2"/>
  <c r="J580" i="2"/>
  <c r="J118" i="2"/>
  <c r="P580" i="2"/>
  <c r="R580" i="2"/>
  <c r="T580" i="2"/>
  <c r="BK633" i="2"/>
  <c r="J633" i="2"/>
  <c r="J120" i="2"/>
  <c r="P633" i="2"/>
  <c r="R633" i="2"/>
  <c r="T633" i="2"/>
  <c r="BK658" i="2"/>
  <c r="J658" i="2"/>
  <c r="J123" i="2"/>
  <c r="E85" i="2"/>
  <c r="J89" i="2"/>
  <c r="J91" i="2"/>
  <c r="F92" i="2"/>
  <c r="J92" i="2"/>
  <c r="BF146" i="2"/>
  <c r="BF150" i="2"/>
  <c r="BF154" i="2"/>
  <c r="BF156" i="2"/>
  <c r="BF159" i="2"/>
  <c r="BF170" i="2"/>
  <c r="BF172" i="2"/>
  <c r="BF174" i="2"/>
  <c r="BF185" i="2"/>
  <c r="BF187" i="2"/>
  <c r="BF191" i="2"/>
  <c r="BF199" i="2"/>
  <c r="BF213" i="2"/>
  <c r="BF223" i="2"/>
  <c r="BF225" i="2"/>
  <c r="BF227" i="2"/>
  <c r="BF239" i="2"/>
  <c r="BF241" i="2"/>
  <c r="BF245" i="2"/>
  <c r="BF252" i="2"/>
  <c r="BF256" i="2"/>
  <c r="BF258" i="2"/>
  <c r="BF260" i="2"/>
  <c r="BF274" i="2"/>
  <c r="BF281" i="2"/>
  <c r="BF282" i="2"/>
  <c r="BF283" i="2"/>
  <c r="BF285" i="2"/>
  <c r="BF289" i="2"/>
  <c r="BF295" i="2"/>
  <c r="BF298" i="2"/>
  <c r="BF304" i="2"/>
  <c r="BF310" i="2"/>
  <c r="BF313" i="2"/>
  <c r="BF319" i="2"/>
  <c r="BF320" i="2"/>
  <c r="BF322" i="2"/>
  <c r="BF324" i="2"/>
  <c r="BF328" i="2"/>
  <c r="BF334" i="2"/>
  <c r="BF335" i="2"/>
  <c r="BF337" i="2"/>
  <c r="BF344" i="2"/>
  <c r="BF349" i="2"/>
  <c r="BF350" i="2"/>
  <c r="BF352" i="2"/>
  <c r="BF354" i="2"/>
  <c r="BF356" i="2"/>
  <c r="BF358" i="2"/>
  <c r="BF360" i="2"/>
  <c r="BF362" i="2"/>
  <c r="BF364" i="2"/>
  <c r="BF366" i="2"/>
  <c r="BF368" i="2"/>
  <c r="BF370" i="2"/>
  <c r="BF371" i="2"/>
  <c r="BF373" i="2"/>
  <c r="BF375" i="2"/>
  <c r="BF376" i="2"/>
  <c r="BF378" i="2"/>
  <c r="BF380" i="2"/>
  <c r="BF389" i="2"/>
  <c r="BF398" i="2"/>
  <c r="BF399" i="2"/>
  <c r="BF401" i="2"/>
  <c r="BF403" i="2"/>
  <c r="BF407" i="2"/>
  <c r="BF408" i="2"/>
  <c r="BF410" i="2"/>
  <c r="BF418" i="2"/>
  <c r="BF422" i="2"/>
  <c r="BF426" i="2"/>
  <c r="BF428" i="2"/>
  <c r="BF429" i="2"/>
  <c r="BF431" i="2"/>
  <c r="BF438" i="2"/>
  <c r="BF440" i="2"/>
  <c r="BF442" i="2"/>
  <c r="BF444" i="2"/>
  <c r="BF445" i="2"/>
  <c r="BF447" i="2"/>
  <c r="BF449" i="2"/>
  <c r="BF451" i="2"/>
  <c r="BF453" i="2"/>
  <c r="BF455" i="2"/>
  <c r="BF457" i="2"/>
  <c r="BF461" i="2"/>
  <c r="BF463" i="2"/>
  <c r="BF465" i="2"/>
  <c r="BF469" i="2"/>
  <c r="BF473" i="2"/>
  <c r="BF477" i="2"/>
  <c r="BF481" i="2"/>
  <c r="BF483" i="2"/>
  <c r="BF487" i="2"/>
  <c r="BF488" i="2"/>
  <c r="BF495" i="2"/>
  <c r="BF509" i="2"/>
  <c r="BF520" i="2"/>
  <c r="BF555" i="2"/>
  <c r="BF581" i="2"/>
  <c r="BF587" i="2"/>
  <c r="BF596" i="2"/>
  <c r="BF613" i="2"/>
  <c r="BF485" i="2"/>
  <c r="BF490" i="2"/>
  <c r="BF497" i="2"/>
  <c r="BF512" i="2"/>
  <c r="BF517" i="2"/>
  <c r="BF529" i="2"/>
  <c r="BF531" i="2"/>
  <c r="BF539" i="2"/>
  <c r="BF560" i="2"/>
  <c r="BF579" i="2"/>
  <c r="BF600" i="2"/>
  <c r="BF602" i="2"/>
  <c r="BF634" i="2"/>
  <c r="BK294" i="2"/>
  <c r="J294" i="2" s="1"/>
  <c r="J102" i="2" s="1"/>
  <c r="BF518" i="2"/>
  <c r="BF552" i="2"/>
  <c r="BF578" i="2"/>
  <c r="BF593" i="2"/>
  <c r="BF611" i="2"/>
  <c r="BF623" i="2"/>
  <c r="BF639" i="2"/>
  <c r="BF657" i="2"/>
  <c r="BF500" i="2"/>
  <c r="BF504" i="2"/>
  <c r="BF527" i="2"/>
  <c r="BF544" i="2"/>
  <c r="BF568" i="2"/>
  <c r="BF571" i="2"/>
  <c r="BF575" i="2"/>
  <c r="BF591" i="2"/>
  <c r="BF608" i="2"/>
  <c r="BF610" i="2"/>
  <c r="BF645" i="2"/>
  <c r="BF650" i="2"/>
  <c r="BK430" i="2"/>
  <c r="J430" i="2"/>
  <c r="J112" i="2" s="1"/>
  <c r="BK519" i="2"/>
  <c r="J519" i="2"/>
  <c r="J116" i="2" s="1"/>
  <c r="BK612" i="2"/>
  <c r="J612" i="2"/>
  <c r="J119" i="2" s="1"/>
  <c r="BK656" i="2"/>
  <c r="J656" i="2"/>
  <c r="J122" i="2" s="1"/>
  <c r="F37" i="2"/>
  <c r="BD95" i="1"/>
  <c r="BD94" i="1" s="1"/>
  <c r="W33" i="1" s="1"/>
  <c r="F33" i="2"/>
  <c r="AZ95" i="1" s="1"/>
  <c r="AZ94" i="1" s="1"/>
  <c r="W29" i="1" s="1"/>
  <c r="J33" i="2"/>
  <c r="AV95" i="1" s="1"/>
  <c r="F36" i="2"/>
  <c r="BC95" i="1" s="1"/>
  <c r="BC94" i="1" s="1"/>
  <c r="W32" i="1" s="1"/>
  <c r="F35" i="2"/>
  <c r="BB95" i="1" s="1"/>
  <c r="BB94" i="1" s="1"/>
  <c r="W31" i="1" s="1"/>
  <c r="P296" i="2" l="1"/>
  <c r="P143" i="2" s="1"/>
  <c r="AU95" i="1" s="1"/>
  <c r="AU94" i="1" s="1"/>
  <c r="R296" i="2"/>
  <c r="T144" i="2"/>
  <c r="P144" i="2"/>
  <c r="T296" i="2"/>
  <c r="R144" i="2"/>
  <c r="R143" i="2" s="1"/>
  <c r="BK144" i="2"/>
  <c r="J144" i="2"/>
  <c r="J97" i="2"/>
  <c r="BK296" i="2"/>
  <c r="J296" i="2"/>
  <c r="J103" i="2" s="1"/>
  <c r="BK655" i="2"/>
  <c r="J655" i="2"/>
  <c r="J121" i="2"/>
  <c r="AY94" i="1"/>
  <c r="F34" i="2"/>
  <c r="BA95" i="1" s="1"/>
  <c r="BA94" i="1" s="1"/>
  <c r="W30" i="1" s="1"/>
  <c r="AX94" i="1"/>
  <c r="AV94" i="1"/>
  <c r="AK29" i="1" s="1"/>
  <c r="J34" i="2"/>
  <c r="AW95" i="1"/>
  <c r="AT95" i="1"/>
  <c r="T143" i="2" l="1"/>
  <c r="BK143" i="2"/>
  <c r="J143" i="2"/>
  <c r="AW94" i="1"/>
  <c r="AK30" i="1" s="1"/>
  <c r="J30" i="2"/>
  <c r="AG95" i="1"/>
  <c r="AG94" i="1" s="1"/>
  <c r="AK26" i="1" s="1"/>
  <c r="AN95" i="1" l="1"/>
  <c r="J39" i="2"/>
  <c r="J96" i="2"/>
  <c r="AK35" i="1"/>
  <c r="AT94" i="1"/>
  <c r="AN94" i="1" l="1"/>
</calcChain>
</file>

<file path=xl/sharedStrings.xml><?xml version="1.0" encoding="utf-8"?>
<sst xmlns="http://schemas.openxmlformats.org/spreadsheetml/2006/main" count="5784" uniqueCount="903">
  <si>
    <t>Export Komplet</t>
  </si>
  <si>
    <t/>
  </si>
  <si>
    <t>2.0</t>
  </si>
  <si>
    <t>ZAMOK</t>
  </si>
  <si>
    <t>False</t>
  </si>
  <si>
    <t>{a5b72cbf-5a8f-43c6-a375-679436c12fc2}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</si>
  <si>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</si>
  <si>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</si>
  <si>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</si>
  <si>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</si>
  <si>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</si>
  <si>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</si>
  <si>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</si>
  <si>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</si>
  <si>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Ostrov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</si>
  <si>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</si>
  <si>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</si>
  <si>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11_200101</t>
  </si>
  <si>
    <t>KSO:</t>
  </si>
  <si>
    <t>CC-CZ:</t>
  </si>
  <si>
    <t>Místo:</t>
  </si>
  <si>
    <t>Jáchymovská 1, Ostrov 363 01</t>
  </si>
  <si>
    <t>Datum:</t>
  </si>
  <si>
    <t>8. 3. 2020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</si>
  <si>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</si>
  <si>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</si>
  <si>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</si>
  <si>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</si>
  <si>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</si>
  <si>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</si>
  <si>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</si>
  <si>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</si>
  <si>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</si>
  <si>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</si>
  <si>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</si>
  <si>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</si>
  <si>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</si>
  <si>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</si>
  <si>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</si>
  <si>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</si>
  <si>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</si>
  <si>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</si>
  <si>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</si>
  <si>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</si>
  <si>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</si>
  <si>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</si>
  <si>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</si>
  <si>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</si>
  <si>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</si>
  <si>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</si>
  <si>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</si>
  <si>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</si>
  <si>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</si>
  <si>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</si>
  <si>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</si>
  <si>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</si>
  <si>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</si>
  <si>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</si>
  <si>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</si>
  <si>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</si>
  <si>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</si>
  <si>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</si>
  <si>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</si>
  <si>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</si>
  <si>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</si>
  <si>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</si>
  <si>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</si>
  <si>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</si>
  <si>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</si>
  <si>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</si>
  <si>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</si>
  <si>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</si>
  <si>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</si>
  <si>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</si>
  <si>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</si>
  <si>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</si>
  <si>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</si>
  <si>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</si>
  <si>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</si>
  <si>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</si>
  <si>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</si>
  <si>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</si>
  <si>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</si>
  <si>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Brigádnická 1034/43</t>
  </si>
  <si>
    <t>Rekonstrukce bytu č. 43</t>
  </si>
  <si>
    <t>STA</t>
  </si>
  <si>
    <t>1</t>
  </si>
  <si>
    <t>{aa366a5a-0b8a-4e87-b64f-bb183916e0b2}</t>
  </si>
  <si>
    <t>PP</t>
  </si>
  <si>
    <t>Plocha podlahy</t>
  </si>
  <si>
    <t>m2</t>
  </si>
  <si>
    <t>104,79</t>
  </si>
  <si>
    <t>3</t>
  </si>
  <si>
    <t>PS</t>
  </si>
  <si>
    <t>Plocha stěn</t>
  </si>
  <si>
    <t>259,928</t>
  </si>
  <si>
    <t>KRYCÍ LIST SOUPISU PRACÍ</t>
  </si>
  <si>
    <t>PO</t>
  </si>
  <si>
    <t>Plocha obkladu</t>
  </si>
  <si>
    <t>26,42</t>
  </si>
  <si>
    <t>Objekt:</t>
  </si>
  <si>
    <t>Brigádnická 1034/43 - Rekonstrukce bytu č. 43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</si>
  <si>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</si>
  <si>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</si>
  <si>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</si>
  <si>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</si>
  <si>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</si>
  <si>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</si>
  <si>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</si>
  <si>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</si>
  <si>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</si>
  <si>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</si>
  <si>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</si>
  <si>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</si>
  <si>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</si>
  <si>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</si>
  <si>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</si>
  <si>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</si>
  <si>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</si>
  <si>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</si>
  <si>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</si>
  <si>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</si>
  <si>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</si>
  <si>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</si>
  <si>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</si>
  <si>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</si>
  <si>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</si>
  <si>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</si>
  <si>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</si>
  <si>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</si>
  <si>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</si>
  <si>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</si>
  <si>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VRN6 - Územní vlivy</t>
  </si>
  <si>
    <t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</si>
  <si>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</si>
  <si>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</si>
  <si>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</si>
  <si>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</si>
  <si>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</si>
  <si>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</si>
  <si>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</si>
  <si>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</si>
  <si>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</si>
  <si>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</si>
  <si>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</si>
  <si>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</si>
  <si>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</si>
  <si>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</si>
  <si>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</si>
  <si>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</si>
  <si>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</si>
  <si>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</si>
  <si>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</si>
  <si>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</si>
  <si>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</si>
  <si>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</si>
  <si>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621276444</t>
  </si>
  <si>
    <t>VV</t>
  </si>
  <si>
    <t>"ob.pokoj x kuchyň" 2,1*1,0</t>
  </si>
  <si>
    <t>"pokoj x pokoj" 2,1*1,0</t>
  </si>
  <si>
    <t>Součet</t>
  </si>
  <si>
    <t>342272225</t>
  </si>
  <si>
    <t>Příčka z pórobetonových hladkých tvárnic na tenkovrstvou maltu tl 100 mm</t>
  </si>
  <si>
    <t>521194648</t>
  </si>
  <si>
    <t>"koupelna x chodba"</t>
  </si>
  <si>
    <t>2,5*1,9</t>
  </si>
  <si>
    <t>346244352</t>
  </si>
  <si>
    <t>Obezdívka koupelnových van ploch rovných tl 50 mm z pórobetonových přesných tvárnic</t>
  </si>
  <si>
    <t>1579708587</t>
  </si>
  <si>
    <t>"koupelna " 0,6*(0,7+1,7+0,7+1,7)</t>
  </si>
  <si>
    <t>346244354</t>
  </si>
  <si>
    <t>Obezdívka koupelnových van ploch rovných tl 100 mm z pórobetonových přesných tvárnic</t>
  </si>
  <si>
    <t>-2015447168</t>
  </si>
  <si>
    <t>"WC - Geberit" 1,2*1,15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</si>
  <si>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</si>
  <si>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</si>
  <si>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</si>
  <si>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</si>
  <si>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</si>
  <si>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1948952929</t>
  </si>
  <si>
    <t>"kuchyň" (4,2*2,5)+(0,4*1,8)</t>
  </si>
  <si>
    <t>"ob.pokoj" (4,8*4,6)</t>
  </si>
  <si>
    <t>"pokoj" (4,8*3,4)</t>
  </si>
  <si>
    <t>"pokoj" (4,8*4,5)</t>
  </si>
  <si>
    <t>"pokoj" (4,2*4,5)</t>
  </si>
  <si>
    <t>"chodba" (1,2*2,6)+(4,2*1,2)+(0,6*1,5)</t>
  </si>
  <si>
    <t>"komora" (1,0*1,0)</t>
  </si>
  <si>
    <t>"koupelna" (1,7*1,9)</t>
  </si>
  <si>
    <t>"WC" (1,15*1,2)</t>
  </si>
  <si>
    <t>611142001</t>
  </si>
  <si>
    <t>Potažení vnitřních stropů sklovláknitým pletivem vtlačeným do tenkovrstvé hmoty</t>
  </si>
  <si>
    <t>-856862500</t>
  </si>
  <si>
    <t>7</t>
  </si>
  <si>
    <t>611311131</t>
  </si>
  <si>
    <t>Potažení vnitřních rovných stropů vápenným štukem tloušťky do 3 mm</t>
  </si>
  <si>
    <t>-1036241073</t>
  </si>
  <si>
    <t>8</t>
  </si>
  <si>
    <t>612131121</t>
  </si>
  <si>
    <t>Penetrační disperzní nátěr vnitřních stěn nanášený ručně</t>
  </si>
  <si>
    <t>1719156461</t>
  </si>
  <si>
    <t>"kuchyň" 2,5*(4,2+4,2+2,9+2,9)-(0,8*2,0+1,3*1,45)</t>
  </si>
  <si>
    <t>"ob.pokoj" 2,5*(4,8+4,8+4,6+4,6)-(0,8*2,0*3+1,8*1,45)</t>
  </si>
  <si>
    <t>"pokoj" 2,5*(4,8+4,8+3,4+3,4)-(0,8*2,0+1,0*1,45+0,8*2,1)</t>
  </si>
  <si>
    <t>"pokoj" 2,5*(4,8+4,8+4,5+4,5)-(0,8*2,0+0,8*2,0+1,8*1,45)</t>
  </si>
  <si>
    <t>"pokoj" 2,5*(4,2+4,2+4,5+4,5)-(0,8*2,0+1,8*1,45)</t>
  </si>
  <si>
    <t>"chodba" 2,5*(4,2+4,2+3,8+3,8)-(0,8*2,0*3+0,6*2,0*2+0,8*2,1)</t>
  </si>
  <si>
    <t>"komora" 2,5*(1,0+1,0+1,0+1,0)-(0,6*2,0+0,55*1,45)</t>
  </si>
  <si>
    <t>"koupelna" 2,5*(1,7+1,7+2,5+2,5)-(0,6*2,0)</t>
  </si>
  <si>
    <t>"WC" 2,5*(1,15+1,15+1,2+1,2)-(0,6-2,0)</t>
  </si>
  <si>
    <t>9</t>
  </si>
  <si>
    <t>612142001</t>
  </si>
  <si>
    <t>Potažení vnitřních stěn sklovláknitým pletivem vtlačeným do tenkovrstvé hmoty</t>
  </si>
  <si>
    <t>-411333454</t>
  </si>
  <si>
    <t>10</t>
  </si>
  <si>
    <t>612311131</t>
  </si>
  <si>
    <t>Potažení vnitřních stěn vápenným štukem tloušťky do 3 mm</t>
  </si>
  <si>
    <t>1561964415</t>
  </si>
  <si>
    <t>-PO</t>
  </si>
  <si>
    <t>11</t>
  </si>
  <si>
    <t>612321121</t>
  </si>
  <si>
    <t>Vápenocementová omítka hladká jednovrstvá vnitřních stěn nanášená ručně</t>
  </si>
  <si>
    <t>764612471</t>
  </si>
  <si>
    <t xml:space="preserve">"koupelna" </t>
  </si>
  <si>
    <t>2,5*(1,7+1,7+1,9+0,6+0,6)-(0,6*2,0)</t>
  </si>
  <si>
    <t>"wc, okno neodečteno, výměra se použije na ostění okna"</t>
  </si>
  <si>
    <t>2,5*(1,15+1,15+1,2+1,5)-(0,6*2,0)</t>
  </si>
  <si>
    <t>"chodba"</t>
  </si>
  <si>
    <t>2,5*(0,6+1,5+0,6)</t>
  </si>
  <si>
    <t>12</t>
  </si>
  <si>
    <t>612325111</t>
  </si>
  <si>
    <t>Vápenocementová hladká omítka rýh ve stěnách šířky do 150 mm</t>
  </si>
  <si>
    <t>-1984509671</t>
  </si>
  <si>
    <t>"rozvody 721 - odhad"</t>
  </si>
  <si>
    <t>"koupelna" (1,7+1,9+0,5)*0,1</t>
  </si>
  <si>
    <t>"kuchyň" 2,0*0,1</t>
  </si>
  <si>
    <t>"komora" 1,0*0,1</t>
  </si>
  <si>
    <t>"wc" 1,0*0,1</t>
  </si>
  <si>
    <t>Mezisoučet</t>
  </si>
  <si>
    <t>13</t>
  </si>
  <si>
    <t>619991011</t>
  </si>
  <si>
    <t>Obalení konstrukcí a prvků fólií přilepenou lepící páskou</t>
  </si>
  <si>
    <t>-712649842</t>
  </si>
  <si>
    <t>"chodba" 0,8*2,1</t>
  </si>
  <si>
    <t>"WC" 0,55*1,45</t>
  </si>
  <si>
    <t>"komora" 0,55*1,45</t>
  </si>
  <si>
    <t>"kuchyň" 1,3*1,45</t>
  </si>
  <si>
    <t>"pokoj" 1,8*1,45</t>
  </si>
  <si>
    <t>"ob.pokoj"  1,0*1,45+0,8*2,1</t>
  </si>
  <si>
    <t>14</t>
  </si>
  <si>
    <t>632441114</t>
  </si>
  <si>
    <t>Potěr anhydritový samonivelační tl do 50 mm ze suchých směsí</t>
  </si>
  <si>
    <t>1001241250</t>
  </si>
  <si>
    <t>632481213</t>
  </si>
  <si>
    <t>Separační vrstva z PE fólie</t>
  </si>
  <si>
    <t>-271867597</t>
  </si>
  <si>
    <t>16</t>
  </si>
  <si>
    <t>634112113</t>
  </si>
  <si>
    <t>Obvodová dilatace podlahovým páskem z pěnového PE mezi stěnou a mazaninou nebo potěrem v 80 mm</t>
  </si>
  <si>
    <t>m</t>
  </si>
  <si>
    <t>-1729752197</t>
  </si>
  <si>
    <t>"kuchyň" (4,2+4,2+3,3+3,3)</t>
  </si>
  <si>
    <t>"ob.pokoj" (4,8+4,8+4,6+4,6)</t>
  </si>
  <si>
    <t>"pokoj" (4,8+4,8+3,4+3,4)</t>
  </si>
  <si>
    <t>"pokoj" (4,8+4,8+4,5+4,5)</t>
  </si>
  <si>
    <t>"pokoj" (4,2+4,2+4,5+4,5)</t>
  </si>
  <si>
    <t>"chodba" (4,2+4,2+3,6+3,6)</t>
  </si>
  <si>
    <t>"komora" (1,0+1,0+1,0+1,0)</t>
  </si>
  <si>
    <t>"koupelna" (1,7+1,7+1,9+1,9)</t>
  </si>
  <si>
    <t>"WC" (1,15+1,15+1,2+1,2)</t>
  </si>
  <si>
    <t>Ostatní konstrukce a práce, bourání</t>
  </si>
  <si>
    <t>17</t>
  </si>
  <si>
    <t>952901111</t>
  </si>
  <si>
    <t>Vyčištění budov bytové a občanské výstavby při výšce podlaží do 4 m</t>
  </si>
  <si>
    <t>-1252578454</t>
  </si>
  <si>
    <t>18</t>
  </si>
  <si>
    <t>962031132</t>
  </si>
  <si>
    <t>Bourání příček z cihel pálených na MVC tl do 100 mm</t>
  </si>
  <si>
    <t>-1327593084</t>
  </si>
  <si>
    <t>"kouplena přizdívka" 1,2*1,0</t>
  </si>
  <si>
    <t>"chodba x koupelna" 2,5*1,9</t>
  </si>
  <si>
    <t>19</t>
  </si>
  <si>
    <t>965042141</t>
  </si>
  <si>
    <t>Bourání podkladů pod dlažby nebo mazanin betonových nebo z litého asfaltu tl do 100 mm pl přes 4 m2</t>
  </si>
  <si>
    <t>m3</t>
  </si>
  <si>
    <t>1005007441</t>
  </si>
  <si>
    <t>"kuchyň" ((4,2*2,5)+(0,4*1,8))*0,05</t>
  </si>
  <si>
    <t>"chodba" ((1,2*2,6)+(4,2*1,2))*0,05</t>
  </si>
  <si>
    <t>"komora" (1,0*1,0)*0,05</t>
  </si>
  <si>
    <t>"koupelna" (1,7*1,9)*0,05</t>
  </si>
  <si>
    <t>"WC" (1,15*1,2)*0,05</t>
  </si>
  <si>
    <t>20</t>
  </si>
  <si>
    <t>968072455</t>
  </si>
  <si>
    <t>Vybourání kovových dveřních zárubní pl do 2 m2</t>
  </si>
  <si>
    <t>-161554199</t>
  </si>
  <si>
    <t>0,6*2,0*3</t>
  </si>
  <si>
    <t>0,8*2,0*5</t>
  </si>
  <si>
    <t>968072456</t>
  </si>
  <si>
    <t>Vybourání kovových dveřních zárubní pl přes 2 m2</t>
  </si>
  <si>
    <t>-1986676344</t>
  </si>
  <si>
    <t>1,6*2,0</t>
  </si>
  <si>
    <t>22</t>
  </si>
  <si>
    <t>971033631</t>
  </si>
  <si>
    <t>Vybourání otvorů ve zdivu cihelném pl do 4 m2 na MVC nebo MV tl do 150 mm</t>
  </si>
  <si>
    <t>1626370684</t>
  </si>
  <si>
    <t>"pro rozvody - odhad" 1,2*2,5</t>
  </si>
  <si>
    <t>23</t>
  </si>
  <si>
    <t>974031132</t>
  </si>
  <si>
    <t>Vysekání rýh ve zdivu cihelném hl do 50 mm š do 70 mm</t>
  </si>
  <si>
    <t>-904912645</t>
  </si>
  <si>
    <t>"koupelna" (1,7+1,9+0,5)</t>
  </si>
  <si>
    <t>"kuchyň" 2,0</t>
  </si>
  <si>
    <t>"komora" 1,0</t>
  </si>
  <si>
    <t>"wc" 1,0</t>
  </si>
  <si>
    <t>"rozvody 722 - odhad"</t>
  </si>
  <si>
    <t>24</t>
  </si>
  <si>
    <t>978013191</t>
  </si>
  <si>
    <t>Otlučení (osekání) vnitřní vápenné nebo vápenocementové omítky stěn v rozsahu do 100 %</t>
  </si>
  <si>
    <t>775352180</t>
  </si>
  <si>
    <t>2,5*(1,15+1,15+1,2+1,2)-(0,6*2,0)</t>
  </si>
  <si>
    <t>997</t>
  </si>
  <si>
    <t>Přesun sutě</t>
  </si>
  <si>
    <t>25</t>
  </si>
  <si>
    <t>997013212</t>
  </si>
  <si>
    <t>Vnitrostaveništní doprava suti a vybouraných hmot pro budovy v do 9 m ručně</t>
  </si>
  <si>
    <t>t</t>
  </si>
  <si>
    <t>-100434210</t>
  </si>
  <si>
    <t>26</t>
  </si>
  <si>
    <t>997013511</t>
  </si>
  <si>
    <t>Odvoz suti a vybouraných hmot z meziskládky na skládku do 1 km s naložením a se složením</t>
  </si>
  <si>
    <t>-491410421</t>
  </si>
  <si>
    <t>27</t>
  </si>
  <si>
    <t>997013509</t>
  </si>
  <si>
    <t>Příplatek k odvozu suti a vybouraných hmot na skládku ZKD 1 km přes 1 km</t>
  </si>
  <si>
    <t>-843144453</t>
  </si>
  <si>
    <t>23,141*5 'Přepočtené koeficientem množství</t>
  </si>
  <si>
    <t>28</t>
  </si>
  <si>
    <t>997013631</t>
  </si>
  <si>
    <t>Poplatek za uložení na skládce (skládkovné) stavebního odpadu směsného kód odpadu 17 09 04</t>
  </si>
  <si>
    <t>1347357005</t>
  </si>
  <si>
    <t>23,107</t>
  </si>
  <si>
    <t>-2,579</t>
  </si>
  <si>
    <t>29</t>
  </si>
  <si>
    <t>997013811</t>
  </si>
  <si>
    <t>Poplatek za uložení na skládce (skládkovné) stavebního odpadu dřevěného kód odpadu 17 02 01</t>
  </si>
  <si>
    <t>-583505061</t>
  </si>
  <si>
    <t>"762" 0,977</t>
  </si>
  <si>
    <t>"766" 0,159</t>
  </si>
  <si>
    <t>"775" 1,443</t>
  </si>
  <si>
    <t>998</t>
  </si>
  <si>
    <t>Přesun hmot</t>
  </si>
  <si>
    <t>30</t>
  </si>
  <si>
    <t>998018002</t>
  </si>
  <si>
    <t>Přesun hmot ruční pro budovy v do 12 m</t>
  </si>
  <si>
    <t>-877393022</t>
  </si>
  <si>
    <t>PSV</t>
  </si>
  <si>
    <t>Práce a dodávky PSV</t>
  </si>
  <si>
    <t>713</t>
  </si>
  <si>
    <t>Izolace tepelné</t>
  </si>
  <si>
    <t>31</t>
  </si>
  <si>
    <t>713120811</t>
  </si>
  <si>
    <t>Odstranění tepelné izolace podlah volně kladené z vláknitých materiálů suchých tl do 100 mm</t>
  </si>
  <si>
    <t>-1823022375</t>
  </si>
  <si>
    <t>"pokoj" (4,5*4,2)</t>
  </si>
  <si>
    <t>32</t>
  </si>
  <si>
    <t>713121111</t>
  </si>
  <si>
    <t>Montáž izolace tepelné podlah volně kladenými rohožemi, pásy, dílci, deskami 1 vrstva</t>
  </si>
  <si>
    <t>4240600</t>
  </si>
  <si>
    <t>33</t>
  </si>
  <si>
    <t>M</t>
  </si>
  <si>
    <t>28372309</t>
  </si>
  <si>
    <t>deska EPS 100 do plochých střech a podlah λ=0,037 tl 100mm</t>
  </si>
  <si>
    <t>-1796996516</t>
  </si>
  <si>
    <t>78,9</t>
  </si>
  <si>
    <t>78,9*1,05 'Přepočtené koeficientem množství</t>
  </si>
  <si>
    <t>34</t>
  </si>
  <si>
    <t>713190813</t>
  </si>
  <si>
    <t>Odstranění tepelné izolace škvárového lože tloušťky do 150 mm</t>
  </si>
  <si>
    <t>1816220182</t>
  </si>
  <si>
    <t>35</t>
  </si>
  <si>
    <t>998713102</t>
  </si>
  <si>
    <t>Přesun hmot tonážní pro izolace tepelné v objektech v do 12 m</t>
  </si>
  <si>
    <t>-1235183544</t>
  </si>
  <si>
    <t>36</t>
  </si>
  <si>
    <t>998713181</t>
  </si>
  <si>
    <t>Příplatek k přesunu hmot tonážní 713 prováděný bez použití mechanizace</t>
  </si>
  <si>
    <t>1929763195</t>
  </si>
  <si>
    <t>721</t>
  </si>
  <si>
    <t>Zdravotechnika - vnitřní kanalizace</t>
  </si>
  <si>
    <t>37</t>
  </si>
  <si>
    <t>72100001R</t>
  </si>
  <si>
    <t>Napojení na stávající rozvod kanalizace</t>
  </si>
  <si>
    <t>kpt.</t>
  </si>
  <si>
    <t>1229915823</t>
  </si>
  <si>
    <t>38</t>
  </si>
  <si>
    <t>721173706</t>
  </si>
  <si>
    <t>Potrubí kanalizační z PE odpadní DN 100</t>
  </si>
  <si>
    <t>-1676188457</t>
  </si>
  <si>
    <t>"odhad"</t>
  </si>
  <si>
    <t>"WC" 1</t>
  </si>
  <si>
    <t>39</t>
  </si>
  <si>
    <t>721173723</t>
  </si>
  <si>
    <t>Potrubí kanalizační z PE připojovací DN 50</t>
  </si>
  <si>
    <t>-898046946</t>
  </si>
  <si>
    <t>40</t>
  </si>
  <si>
    <t>998721102</t>
  </si>
  <si>
    <t>Přesun hmot tonážní pro vnitřní kanalizace v objektech v do 12 m</t>
  </si>
  <si>
    <t>-639302476</t>
  </si>
  <si>
    <t>41</t>
  </si>
  <si>
    <t>998721181</t>
  </si>
  <si>
    <t>Příplatek k přesunu hmot tonážní 721 prováděný bez použití mechanizace</t>
  </si>
  <si>
    <t>-606114964</t>
  </si>
  <si>
    <t>722</t>
  </si>
  <si>
    <t>Zdravotechnika - vnitřní vodovod</t>
  </si>
  <si>
    <t>42</t>
  </si>
  <si>
    <t>722174002</t>
  </si>
  <si>
    <t>Potrubí vodovodní plastové PPR svar polyfuze PN 16 D 20 x 2,8 mm</t>
  </si>
  <si>
    <t>651267488</t>
  </si>
  <si>
    <t>"koupelna" (1,7+1,9+0,5)*2</t>
  </si>
  <si>
    <t>"kuchyň" 2,0*2</t>
  </si>
  <si>
    <t>"komora" 1,0*2</t>
  </si>
  <si>
    <t>43</t>
  </si>
  <si>
    <t>722240101</t>
  </si>
  <si>
    <t>Ventily plastové PPR přímé DN 20</t>
  </si>
  <si>
    <t>kus</t>
  </si>
  <si>
    <t>1604700104</t>
  </si>
  <si>
    <t>"koupelna" 2</t>
  </si>
  <si>
    <t>"kuchyň" 2+1</t>
  </si>
  <si>
    <t>"chodba" 1</t>
  </si>
  <si>
    <t>44</t>
  </si>
  <si>
    <t>998722102</t>
  </si>
  <si>
    <t>Přesun hmot tonážní pro vnitřní vodovod v objektech v do 12 m</t>
  </si>
  <si>
    <t>1090279479</t>
  </si>
  <si>
    <t>45</t>
  </si>
  <si>
    <t>998722181</t>
  </si>
  <si>
    <t>Příplatek k přesunu hmot tonážní 722 prováděný bez použití mechanizace</t>
  </si>
  <si>
    <t>-2145603973</t>
  </si>
  <si>
    <t>725</t>
  </si>
  <si>
    <t>Zdravotechnika - zařizovací předměty</t>
  </si>
  <si>
    <t>46</t>
  </si>
  <si>
    <t>725110811</t>
  </si>
  <si>
    <t>Demontáž klozetů splachovací s nádrží</t>
  </si>
  <si>
    <t>soubor</t>
  </si>
  <si>
    <t>1734967039</t>
  </si>
  <si>
    <t>47</t>
  </si>
  <si>
    <t>725112022</t>
  </si>
  <si>
    <t>Klozet keramický závěsný na nosné stěny s hlubokým splachováním odpad vodorovný</t>
  </si>
  <si>
    <t>1114213340</t>
  </si>
  <si>
    <t>48</t>
  </si>
  <si>
    <t>725210821</t>
  </si>
  <si>
    <t>Demontáž umyvadel bez výtokových armatur</t>
  </si>
  <si>
    <t>1956824525</t>
  </si>
  <si>
    <t>49</t>
  </si>
  <si>
    <t>725211602</t>
  </si>
  <si>
    <t>Umyvadlo keramické bílé šířky 550 mm bez krytu na sifon připevněné na stěnu šrouby</t>
  </si>
  <si>
    <t>-954902114</t>
  </si>
  <si>
    <t>50</t>
  </si>
  <si>
    <t>72522084R</t>
  </si>
  <si>
    <t>Demontáž van obezděných</t>
  </si>
  <si>
    <t>-968451824</t>
  </si>
  <si>
    <t>51</t>
  </si>
  <si>
    <t>725222116</t>
  </si>
  <si>
    <t>Vana bez armatur výtokových akrylátová se zápachovou uzávěrkou 1700x700 mm</t>
  </si>
  <si>
    <t>-2000359366</t>
  </si>
  <si>
    <t>52</t>
  </si>
  <si>
    <t>725820801</t>
  </si>
  <si>
    <t>Demontáž baterie nástěnné do G 3 / 4</t>
  </si>
  <si>
    <t>-1916059358</t>
  </si>
  <si>
    <t>53</t>
  </si>
  <si>
    <t>725822633</t>
  </si>
  <si>
    <t>Baterie umyvadlová stojánková klasická s výpusti</t>
  </si>
  <si>
    <t>-747663994</t>
  </si>
  <si>
    <t>54</t>
  </si>
  <si>
    <t>725831312</t>
  </si>
  <si>
    <t>Baterie vanová nástěnná páková s příslušenstvím a pevným držákem</t>
  </si>
  <si>
    <t>-2135063985</t>
  </si>
  <si>
    <t>55</t>
  </si>
  <si>
    <t>998725102</t>
  </si>
  <si>
    <t>Přesun hmot tonážní pro zařizovací předměty v objektech v do 12 m</t>
  </si>
  <si>
    <t>-1072899982</t>
  </si>
  <si>
    <t>56</t>
  </si>
  <si>
    <t>998725181</t>
  </si>
  <si>
    <t>Příplatek k přesunu hmot tonážní 725 prováděný bez použití mechanizace</t>
  </si>
  <si>
    <t>338820582</t>
  </si>
  <si>
    <t>726</t>
  </si>
  <si>
    <t>Zdravotechnika - předstěnové instalace</t>
  </si>
  <si>
    <t>57</t>
  </si>
  <si>
    <t>726111031</t>
  </si>
  <si>
    <t>Instalační předstěna - klozet s ovládáním zepředu v 1080 mm závěsný do masivní zděné kce</t>
  </si>
  <si>
    <t>-1335133833</t>
  </si>
  <si>
    <t>58</t>
  </si>
  <si>
    <t>998726112</t>
  </si>
  <si>
    <t>Přesun hmot tonážní pro instalační prefabrikáty v objektech v do 12 m</t>
  </si>
  <si>
    <t>-1139902610</t>
  </si>
  <si>
    <t>59</t>
  </si>
  <si>
    <t>998726181</t>
  </si>
  <si>
    <t>Příplatek k přesunu hmot tonážní 726 prováděný bez použití mechanizace</t>
  </si>
  <si>
    <t>-166587197</t>
  </si>
  <si>
    <t>733</t>
  </si>
  <si>
    <t>Ústřední vytápění - rozvodné potrubí</t>
  </si>
  <si>
    <t>60</t>
  </si>
  <si>
    <t>73300001R</t>
  </si>
  <si>
    <t>Vypouštění a napouštění stoupaček</t>
  </si>
  <si>
    <t>970620105</t>
  </si>
  <si>
    <t>61</t>
  </si>
  <si>
    <t>733110803</t>
  </si>
  <si>
    <t>Demontáž potrubí ocelového závitového do DN 15</t>
  </si>
  <si>
    <t>-1499410551</t>
  </si>
  <si>
    <t>"pro trubky topení"</t>
  </si>
  <si>
    <t>1,0+1,0</t>
  </si>
  <si>
    <t>1,36+1,36</t>
  </si>
  <si>
    <t>1,55+1,55</t>
  </si>
  <si>
    <t>1,7+1,7</t>
  </si>
  <si>
    <t>1,4+1,4</t>
  </si>
  <si>
    <t>2,6+2,6</t>
  </si>
  <si>
    <t>62</t>
  </si>
  <si>
    <t>733222102</t>
  </si>
  <si>
    <t>Potrubí měděné polotvrdé spojované měkkým pájením D 15x1</t>
  </si>
  <si>
    <t>1187349822</t>
  </si>
  <si>
    <t>63</t>
  </si>
  <si>
    <t>998733102</t>
  </si>
  <si>
    <t>Přesun hmot tonážní pro rozvody potrubí v objektech v do 12 m</t>
  </si>
  <si>
    <t>-2047219724</t>
  </si>
  <si>
    <t>64</t>
  </si>
  <si>
    <t>998733181</t>
  </si>
  <si>
    <t>Příplatek k přesunu hmot tonážní 733 prováděný bez použití mechanizace</t>
  </si>
  <si>
    <t>-1742802560</t>
  </si>
  <si>
    <t>734</t>
  </si>
  <si>
    <t>Ústřední vytápění - armatury</t>
  </si>
  <si>
    <t>65</t>
  </si>
  <si>
    <t>73400001R</t>
  </si>
  <si>
    <t>Řezání závitů do G 1"</t>
  </si>
  <si>
    <t>1047850686</t>
  </si>
  <si>
    <t>2*6</t>
  </si>
  <si>
    <t>66</t>
  </si>
  <si>
    <t>734222801</t>
  </si>
  <si>
    <t>Ventil závitový termostatický rohový G 3/8 PN 16 do 110°C s ruční hlavou chromovaný</t>
  </si>
  <si>
    <t>65249994</t>
  </si>
  <si>
    <t>67</t>
  </si>
  <si>
    <t>998734102</t>
  </si>
  <si>
    <t>Přesun hmot tonážní pro armatury v objektech v do 12 m</t>
  </si>
  <si>
    <t>-1573308956</t>
  </si>
  <si>
    <t>68</t>
  </si>
  <si>
    <t>998734181</t>
  </si>
  <si>
    <t>Příplatek k přesunu hmot tonážní 734 prováděný bez použití mechanizace</t>
  </si>
  <si>
    <t>-2137298094</t>
  </si>
  <si>
    <t>735</t>
  </si>
  <si>
    <t>Ústřední vytápění - otopná tělesa</t>
  </si>
  <si>
    <t>69</t>
  </si>
  <si>
    <t>735111810</t>
  </si>
  <si>
    <t>Demontáž otopného tělesa litinového článkového</t>
  </si>
  <si>
    <t>1936787806</t>
  </si>
  <si>
    <t>0,8*0,6</t>
  </si>
  <si>
    <t>1,1*0,6</t>
  </si>
  <si>
    <t>0,6*0,6</t>
  </si>
  <si>
    <t>1,2*0,6</t>
  </si>
  <si>
    <t>70</t>
  </si>
  <si>
    <t>735151377</t>
  </si>
  <si>
    <t>Otopné těleso panelové dvoudeskové bez přídavné přestupní plochy výška/délka 600/1000 mm výkon 978 W</t>
  </si>
  <si>
    <t>1357112474</t>
  </si>
  <si>
    <t>"pokoj" 1</t>
  </si>
  <si>
    <t>"kuchyň" 1</t>
  </si>
  <si>
    <t>71</t>
  </si>
  <si>
    <t>735151381</t>
  </si>
  <si>
    <t>Otopné těleso panelové dvoudeskové bez přídavné přestupní plochy výška/délka 600/1600mm výkon 1565 W</t>
  </si>
  <si>
    <t>467735884</t>
  </si>
  <si>
    <t>"ob.pokoj" 1+1</t>
  </si>
  <si>
    <t>72</t>
  </si>
  <si>
    <t>735164231</t>
  </si>
  <si>
    <t>Otopné těleso trubkové elektrické přímotopné výška/délka 900/595 mm</t>
  </si>
  <si>
    <t>-1523590637</t>
  </si>
  <si>
    <t>"koupelna" 1</t>
  </si>
  <si>
    <t>73</t>
  </si>
  <si>
    <t>998735102</t>
  </si>
  <si>
    <t>Přesun hmot tonážní pro otopná tělesa v objektech v do 12 m</t>
  </si>
  <si>
    <t>-1096675654</t>
  </si>
  <si>
    <t>74</t>
  </si>
  <si>
    <t>998735181</t>
  </si>
  <si>
    <t>Příplatek k přesunu hmot tonážní 735 prováděný bez použití mechanizace</t>
  </si>
  <si>
    <t>1966361897</t>
  </si>
  <si>
    <t>762</t>
  </si>
  <si>
    <t>Konstrukce tesařské</t>
  </si>
  <si>
    <t>75</t>
  </si>
  <si>
    <t>762522811</t>
  </si>
  <si>
    <t>Demontáž podlah s polštáři z prken tloušťky do 32 mm</t>
  </si>
  <si>
    <t>1768659979</t>
  </si>
  <si>
    <t>763</t>
  </si>
  <si>
    <t>Konstrukce suché výstavby</t>
  </si>
  <si>
    <t>76</t>
  </si>
  <si>
    <t>763121422</t>
  </si>
  <si>
    <t>SDK stěna předsazená tl 62,5 mm profil CW+UW 50 deska 1xH2 12,5  bez izolace EI 15</t>
  </si>
  <si>
    <t>812616630</t>
  </si>
  <si>
    <t>"WC" 2,5*1,15</t>
  </si>
  <si>
    <t>77</t>
  </si>
  <si>
    <t>763172315</t>
  </si>
  <si>
    <t>Montáž revizních dvířek SDK kcí vel. 600x600 mm</t>
  </si>
  <si>
    <t>-624654789</t>
  </si>
  <si>
    <t>78</t>
  </si>
  <si>
    <t>59030714</t>
  </si>
  <si>
    <t>dvířka revizní s automatickým zámkem 600x600mm</t>
  </si>
  <si>
    <t>-1659664104</t>
  </si>
  <si>
    <t>79</t>
  </si>
  <si>
    <t>998763302</t>
  </si>
  <si>
    <t>Přesun hmot tonážní pro sádrokartonové konstrukce v objektech v do 12 m</t>
  </si>
  <si>
    <t>-717258509</t>
  </si>
  <si>
    <t>80</t>
  </si>
  <si>
    <t>998763381</t>
  </si>
  <si>
    <t>Příplatek k přesunu hmot tonážní 763 SDK prováděný bez použití mechanizace</t>
  </si>
  <si>
    <t>-1905692862</t>
  </si>
  <si>
    <t>766</t>
  </si>
  <si>
    <t>Konstrukce truhlářské</t>
  </si>
  <si>
    <t>81</t>
  </si>
  <si>
    <t>76600001R</t>
  </si>
  <si>
    <t>Demontáž vchodových dveří vč. stávající zárubně, dodávka a montáž nové zárubně, bezpečnostních dveří, protipožárních EI 30, kukátko, přídavný zámek, bezpečnostní kování</t>
  </si>
  <si>
    <t>450652100</t>
  </si>
  <si>
    <t>82</t>
  </si>
  <si>
    <t>76600002R</t>
  </si>
  <si>
    <t>Demontáž garnýže vč. rolety</t>
  </si>
  <si>
    <t>1573482451</t>
  </si>
  <si>
    <t>83</t>
  </si>
  <si>
    <t>766111820</t>
  </si>
  <si>
    <t>Demontáž truhlářských stěn dřevěných plných</t>
  </si>
  <si>
    <t>-1791004258</t>
  </si>
  <si>
    <t>84</t>
  </si>
  <si>
    <t>766622216</t>
  </si>
  <si>
    <t>Montáž plastových oken plochy do 1 m2 otevíravých s rámem do zdiva</t>
  </si>
  <si>
    <t>1641953813</t>
  </si>
  <si>
    <t>85</t>
  </si>
  <si>
    <t>61140049</t>
  </si>
  <si>
    <t>okno plastové otevíravé/sklopné dvojsklo do plochy 1m2</t>
  </si>
  <si>
    <t>-1325479979</t>
  </si>
  <si>
    <t>"koupelna" 0,3*0,6</t>
  </si>
  <si>
    <t>86</t>
  </si>
  <si>
    <t>766660171</t>
  </si>
  <si>
    <t>Montáž dveřních křídel otvíravých jednokřídlových š do 0,8 m do obložkové zárubně</t>
  </si>
  <si>
    <t>-335218271</t>
  </si>
  <si>
    <t>"60" 3</t>
  </si>
  <si>
    <t>"80" 5</t>
  </si>
  <si>
    <t>87</t>
  </si>
  <si>
    <t>61162080</t>
  </si>
  <si>
    <t>dveře jednokřídlé voštinové povrch laminátový částečně prosklené 800x1970/2100mm</t>
  </si>
  <si>
    <t>-1560983878</t>
  </si>
  <si>
    <t>88</t>
  </si>
  <si>
    <t>61162072</t>
  </si>
  <si>
    <t>dveře jednokřídlé voštinové povrch laminátový plné 600x1970/2100mm</t>
  </si>
  <si>
    <t>707727876</t>
  </si>
  <si>
    <t>89</t>
  </si>
  <si>
    <t>766660729</t>
  </si>
  <si>
    <t>Montáž dveřního interiérového kování - štítku s klikou</t>
  </si>
  <si>
    <t>-1038881367</t>
  </si>
  <si>
    <t>90</t>
  </si>
  <si>
    <t>54914610</t>
  </si>
  <si>
    <t>kování dveřní vrchní klika včetně rozet a montážního materiálu R BB nerez PK</t>
  </si>
  <si>
    <t>-1748261931</t>
  </si>
  <si>
    <t>91</t>
  </si>
  <si>
    <t>766682111</t>
  </si>
  <si>
    <t>Montáž zárubní obložkových pro dveře jednokřídlové tl stěny do 170 mm</t>
  </si>
  <si>
    <t>1457537224</t>
  </si>
  <si>
    <t>92</t>
  </si>
  <si>
    <t>61182258</t>
  </si>
  <si>
    <t>zárubeň obložková pro dveře 1křídlé 600,700,800,900x1970mm tl 60-170mm dub,buk</t>
  </si>
  <si>
    <t>-1837879108</t>
  </si>
  <si>
    <t>93</t>
  </si>
  <si>
    <t>766695212</t>
  </si>
  <si>
    <t>Montáž truhlářských prahů dveří jednokřídlových šířky do 10 cm</t>
  </si>
  <si>
    <t>-511178477</t>
  </si>
  <si>
    <t>"vstup" 1</t>
  </si>
  <si>
    <t>94</t>
  </si>
  <si>
    <t>61187156</t>
  </si>
  <si>
    <t>práh dveřní dřevěný dubový tl 20mm dl 820mm š 100mm</t>
  </si>
  <si>
    <t>-1192601267</t>
  </si>
  <si>
    <t>95</t>
  </si>
  <si>
    <t>766825821</t>
  </si>
  <si>
    <t>Demontáž truhlářských vestavěných skříní dvoukřídlových</t>
  </si>
  <si>
    <t>-1067045912</t>
  </si>
  <si>
    <t>96</t>
  </si>
  <si>
    <t>998766102</t>
  </si>
  <si>
    <t>Přesun hmot tonážní pro konstrukce truhlářské v objektech v do 12 m</t>
  </si>
  <si>
    <t>770787070</t>
  </si>
  <si>
    <t>97</t>
  </si>
  <si>
    <t>998766181</t>
  </si>
  <si>
    <t>Příplatek k přesunu hmot tonážní 766 prováděný bez použití mechanizace</t>
  </si>
  <si>
    <t>-1460991805</t>
  </si>
  <si>
    <t>771</t>
  </si>
  <si>
    <t>Podlahy z dlaždic</t>
  </si>
  <si>
    <t>98</t>
  </si>
  <si>
    <t>771121011</t>
  </si>
  <si>
    <t>Nátěr penetrační na podlahu</t>
  </si>
  <si>
    <t>1004322992</t>
  </si>
  <si>
    <t>"koupelna" (1,7*2,5)</t>
  </si>
  <si>
    <t>99</t>
  </si>
  <si>
    <t>771474112</t>
  </si>
  <si>
    <t>Montáž soklů z dlaždic keramických rovných flexibilní lepidlo v do 90 mm</t>
  </si>
  <si>
    <t>1242773138</t>
  </si>
  <si>
    <t>"komora" (1,0+1,0+1,0+1,0)-(0,6)</t>
  </si>
  <si>
    <t>100</t>
  </si>
  <si>
    <t>59761409</t>
  </si>
  <si>
    <t>dlažba keramická slinutá protiskluzná do interiéru i exteriéru pro vysoké mechanické namáhání přes 9 do 12ks/m2</t>
  </si>
  <si>
    <t>-815182844</t>
  </si>
  <si>
    <t>3,4*0,1</t>
  </si>
  <si>
    <t>0,34*1,1 'Přepočtené koeficientem množství</t>
  </si>
  <si>
    <t>101</t>
  </si>
  <si>
    <t>771571810</t>
  </si>
  <si>
    <t>Demontáž podlah z dlaždic keramických kladených do malty</t>
  </si>
  <si>
    <t>270388271</t>
  </si>
  <si>
    <t>102</t>
  </si>
  <si>
    <t>771574113</t>
  </si>
  <si>
    <t>Montáž podlah keramických hladkých lepených flexibilním lepidlem do 19 ks/m2</t>
  </si>
  <si>
    <t>-921890165</t>
  </si>
  <si>
    <t>103</t>
  </si>
  <si>
    <t>1901244530</t>
  </si>
  <si>
    <t>6,63</t>
  </si>
  <si>
    <t>6,63*1,1 'Přepočtené koeficientem množství</t>
  </si>
  <si>
    <t>104</t>
  </si>
  <si>
    <t>771591115</t>
  </si>
  <si>
    <t>Podlahy spárování silikonem</t>
  </si>
  <si>
    <t>-925878359</t>
  </si>
  <si>
    <t>"koupelna" (1,7+1,7+2,5+2,5)-(0,6)</t>
  </si>
  <si>
    <t>"WC" (1,15+1,15+1,2+1,2)-(0,6)</t>
  </si>
  <si>
    <t>105</t>
  </si>
  <si>
    <t>998771102</t>
  </si>
  <si>
    <t>Přesun hmot tonážní pro podlahy z dlaždic v objektech v do 12 m</t>
  </si>
  <si>
    <t>437895031</t>
  </si>
  <si>
    <t>106</t>
  </si>
  <si>
    <t>998771181</t>
  </si>
  <si>
    <t>Příplatek k přesunu hmot tonážní 771 prováděný bez použití mechanizace</t>
  </si>
  <si>
    <t>1088263301</t>
  </si>
  <si>
    <t>775</t>
  </si>
  <si>
    <t>Podlahy skládané</t>
  </si>
  <si>
    <t>107</t>
  </si>
  <si>
    <t>775511800</t>
  </si>
  <si>
    <t>Demontáž podlah vlysových lepených s lištami lepenými</t>
  </si>
  <si>
    <t>1071548790</t>
  </si>
  <si>
    <t>776</t>
  </si>
  <si>
    <t>Podlahy povlakové</t>
  </si>
  <si>
    <t>108</t>
  </si>
  <si>
    <t>776111111</t>
  </si>
  <si>
    <t>Broušení anhydritového podkladu povlakových podlah</t>
  </si>
  <si>
    <t>1785132870</t>
  </si>
  <si>
    <t>109</t>
  </si>
  <si>
    <t>776111311</t>
  </si>
  <si>
    <t>Vysátí podkladu povlakových podlah</t>
  </si>
  <si>
    <t>-1562965161</t>
  </si>
  <si>
    <t>110</t>
  </si>
  <si>
    <t>776121111</t>
  </si>
  <si>
    <t>Vodou ředitelná penetrace savého podkladu povlakových podlah ředěná v poměru 1:3</t>
  </si>
  <si>
    <t>-106550947</t>
  </si>
  <si>
    <t>"chodba" (1,2*2,6)+(4,2*1,2)</t>
  </si>
  <si>
    <t>111</t>
  </si>
  <si>
    <t>776201814</t>
  </si>
  <si>
    <t>Demontáž povlakových podlahovin volně položených podlepených páskou</t>
  </si>
  <si>
    <t>1533242051</t>
  </si>
  <si>
    <t>112</t>
  </si>
  <si>
    <t>776231111</t>
  </si>
  <si>
    <t>Lepení lamel a čtverců z vinylu standardním lepidlem</t>
  </si>
  <si>
    <t>581538531</t>
  </si>
  <si>
    <t>113</t>
  </si>
  <si>
    <t>28411050</t>
  </si>
  <si>
    <t>dílce vinylové tl 2,0mm, nášlapná vrstva 0,40mm, úprava PUR, třída zátěže 23/32/41, otlak 0,05mm, R10, třída otěru T, hořlavost Bfl S1, bez ftalátů</t>
  </si>
  <si>
    <t>2096785660</t>
  </si>
  <si>
    <t>98,28</t>
  </si>
  <si>
    <t>98,28*1,1 'Přepočtené koeficientem množství</t>
  </si>
  <si>
    <t>114</t>
  </si>
  <si>
    <t>776410811</t>
  </si>
  <si>
    <t>Odstranění soklíků a lišt pryžových nebo plastových</t>
  </si>
  <si>
    <t>-437420663</t>
  </si>
  <si>
    <t>"kuchyň" (4,2+4,2+2,9+2,9)-(0,8)</t>
  </si>
  <si>
    <t>"chodba" (4,2+4,2+3,8+3,8)-(0,6*2+0,8*3)</t>
  </si>
  <si>
    <t>115</t>
  </si>
  <si>
    <t>776421111</t>
  </si>
  <si>
    <t>Montáž obvodových lišt lepením</t>
  </si>
  <si>
    <t>-530122696</t>
  </si>
  <si>
    <t>"kuchyň" (4,2*4,2+2,9+2,9)-(0,6+0,8)</t>
  </si>
  <si>
    <t>"ob.pokoj" (4,8+4,8+4,6+4,6)-(0,8*3)</t>
  </si>
  <si>
    <t>"pokoj" (4,8+4,8+3,4+3,4)-(0,8)</t>
  </si>
  <si>
    <t>"pokoj" (4,8+4,8+4,5+4,5)-(0,8*2)</t>
  </si>
  <si>
    <t>"pokoj" (4,2+4,2+4,5+4,5)-(0,8)</t>
  </si>
  <si>
    <t>116</t>
  </si>
  <si>
    <t>61418102</t>
  </si>
  <si>
    <t>lišta podlahová dřevěná buk 8x35mm</t>
  </si>
  <si>
    <t>-2000282219</t>
  </si>
  <si>
    <t>100,04</t>
  </si>
  <si>
    <t>100,04*1,05 'Přepočtené koeficientem množství</t>
  </si>
  <si>
    <t>117</t>
  </si>
  <si>
    <t>776421312</t>
  </si>
  <si>
    <t>Montáž přechodových šroubovaných lišt</t>
  </si>
  <si>
    <t>931383518</t>
  </si>
  <si>
    <t>0,6*3</t>
  </si>
  <si>
    <t>0,8*5</t>
  </si>
  <si>
    <t>118</t>
  </si>
  <si>
    <t>55343120</t>
  </si>
  <si>
    <t>profil přechodový Al vrtaný 30mm stříbro</t>
  </si>
  <si>
    <t>-578975421</t>
  </si>
  <si>
    <t>5,8</t>
  </si>
  <si>
    <t>5,8*1,05 'Přepočtené koeficientem množství</t>
  </si>
  <si>
    <t>119</t>
  </si>
  <si>
    <t>998776102</t>
  </si>
  <si>
    <t>Přesun hmot tonážní pro podlahy povlakové v objektech v do 12 m</t>
  </si>
  <si>
    <t>473143095</t>
  </si>
  <si>
    <t>120</t>
  </si>
  <si>
    <t>998776181</t>
  </si>
  <si>
    <t>Příplatek k přesunu hmot tonážní 776 prováděný bez použití mechanizace</t>
  </si>
  <si>
    <t>1098674742</t>
  </si>
  <si>
    <t>781</t>
  </si>
  <si>
    <t>Dokončovací práce - obklady</t>
  </si>
  <si>
    <t>121</t>
  </si>
  <si>
    <t>781121011</t>
  </si>
  <si>
    <t>Nátěr penetrační na stěnu</t>
  </si>
  <si>
    <t>295609261</t>
  </si>
  <si>
    <t>2,2*(1,7+1,7+2,5+2,5)-(0,6*2,0)</t>
  </si>
  <si>
    <t>2,2*(1,15+1,15+1,2+1,2)-(0,6*2,0)</t>
  </si>
  <si>
    <t>122</t>
  </si>
  <si>
    <t>781471810</t>
  </si>
  <si>
    <t>Demontáž obkladů z obkladaček keramických kladených do malty</t>
  </si>
  <si>
    <t>1955665230</t>
  </si>
  <si>
    <t>2,2*(1,7+1,7+1,9+1,9)-(0,6*2,0)</t>
  </si>
  <si>
    <t>123</t>
  </si>
  <si>
    <t>781474114</t>
  </si>
  <si>
    <t>Montáž obkladů vnitřních keramických hladkých do 22 ks/m2 lepených flexibilním lepidlem</t>
  </si>
  <si>
    <t>-530916693</t>
  </si>
  <si>
    <t>Po</t>
  </si>
  <si>
    <t>124</t>
  </si>
  <si>
    <t>59761040</t>
  </si>
  <si>
    <t>obklad keramický hladký přes 19 do 22ks/m2</t>
  </si>
  <si>
    <t>-799452519</t>
  </si>
  <si>
    <t>26,42*1,1 'Přepočtené koeficientem množství</t>
  </si>
  <si>
    <t>125</t>
  </si>
  <si>
    <t>781494111</t>
  </si>
  <si>
    <t>Plastové profily rohové lepené flexibilním lepidlem</t>
  </si>
  <si>
    <t>-964984390</t>
  </si>
  <si>
    <t>"koupelna" 1,2</t>
  </si>
  <si>
    <t>"WC" (0,55+0,55+1,45+1,45)</t>
  </si>
  <si>
    <t>126</t>
  </si>
  <si>
    <t>781494211</t>
  </si>
  <si>
    <t>Plastové profily vanové lepené flexibilním lepidlem</t>
  </si>
  <si>
    <t>-64087334</t>
  </si>
  <si>
    <t>"koupelna" 0,7+1,7+0,7</t>
  </si>
  <si>
    <t>127</t>
  </si>
  <si>
    <t>781495115</t>
  </si>
  <si>
    <t>Spárování vnitřních obkladů silikonem</t>
  </si>
  <si>
    <t>-1886961770</t>
  </si>
  <si>
    <t>2,2*4</t>
  </si>
  <si>
    <t>2,2*4+(0,55+0,55+1,45+1,45)+0,2*4</t>
  </si>
  <si>
    <t>128</t>
  </si>
  <si>
    <t>781495142</t>
  </si>
  <si>
    <t>Průnik obkladem kruhový do DN 90</t>
  </si>
  <si>
    <t>548192874</t>
  </si>
  <si>
    <t>"koupelna" 2+2+1</t>
  </si>
  <si>
    <t>129</t>
  </si>
  <si>
    <t>998781102</t>
  </si>
  <si>
    <t>Přesun hmot tonážní pro obklady keramické v objektech v do 12 m</t>
  </si>
  <si>
    <t>924927505</t>
  </si>
  <si>
    <t>130</t>
  </si>
  <si>
    <t>998781181</t>
  </si>
  <si>
    <t>Příplatek k přesunu hmot tonážní 781 prováděný bez použití mechanizace</t>
  </si>
  <si>
    <t>467430875</t>
  </si>
  <si>
    <t>783</t>
  </si>
  <si>
    <t>Dokončovací práce - nátěry</t>
  </si>
  <si>
    <t>131</t>
  </si>
  <si>
    <t>783614551</t>
  </si>
  <si>
    <t>Základní jednonásobný syntetický nátěr potrubí DN do 50 mm</t>
  </si>
  <si>
    <t>1075802863</t>
  </si>
  <si>
    <t>(2,5*2)*3</t>
  </si>
  <si>
    <t>132</t>
  </si>
  <si>
    <t>783617611</t>
  </si>
  <si>
    <t>Krycí dvojnásobný syntetický nátěr potrubí DN do 50 mm</t>
  </si>
  <si>
    <t>1284188990</t>
  </si>
  <si>
    <t>784</t>
  </si>
  <si>
    <t>Dokončovací práce - malby a tapety</t>
  </si>
  <si>
    <t>133</t>
  </si>
  <si>
    <t>784111011</t>
  </si>
  <si>
    <t>Obroušení podkladu omítnutého v místnostech výšky do 3,80 m</t>
  </si>
  <si>
    <t>-1110753950</t>
  </si>
  <si>
    <t>134</t>
  </si>
  <si>
    <t>784121001</t>
  </si>
  <si>
    <t>Oškrabání malby v mísnostech výšky do 3,80 m</t>
  </si>
  <si>
    <t>1672784896</t>
  </si>
  <si>
    <t>"otlučení"</t>
  </si>
  <si>
    <t>-25,6</t>
  </si>
  <si>
    <t>135</t>
  </si>
  <si>
    <t>784181101</t>
  </si>
  <si>
    <t>Základní akrylátová jednonásobná penetrace podkladu v místnostech výšky do 3,80m</t>
  </si>
  <si>
    <t>-887121831</t>
  </si>
  <si>
    <t>136</t>
  </si>
  <si>
    <t>784221101</t>
  </si>
  <si>
    <t>Dvojnásobné bílé malby ze směsí za sucha dobře otěruvzdorných v místnostech do 3,80 m</t>
  </si>
  <si>
    <t>387875823</t>
  </si>
  <si>
    <t>VRN</t>
  </si>
  <si>
    <t>Vedlejší rozpočtové náklady</t>
  </si>
  <si>
    <t>VRN6</t>
  </si>
  <si>
    <t>Územní vlivy</t>
  </si>
  <si>
    <t>137</t>
  </si>
  <si>
    <t>065002000</t>
  </si>
  <si>
    <t>Mimostaveništní doprava materiálů</t>
  </si>
  <si>
    <t>%</t>
  </si>
  <si>
    <t>1024</t>
  </si>
  <si>
    <t>-1061900628</t>
  </si>
  <si>
    <t>VP</t>
  </si>
  <si>
    <t xml:space="preserve">  Vícepráce</t>
  </si>
  <si>
    <t>PN</t>
  </si>
  <si>
    <t>SEZNAM FIGUR</t>
  </si>
  <si>
    <t>Výměra</t>
  </si>
  <si>
    <t xml:space="preserve"> Brigádnická 1034/43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</si>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</sst>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64" workbookViewId="0">
      <selection activeCell="D95" sqref="D95:H9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7" width="2.6640625" style="1" customWidth="1"/>
    <col min="8" max="8" width="6.1640625" style="1" customWidth="1"/>
    <col min="9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41"/>
      <c r="AS2" s="341"/>
      <c r="AT2" s="341"/>
      <c r="AU2" s="341"/>
      <c r="AV2" s="341"/>
      <c r="AW2" s="341"/>
      <c r="AX2" s="341"/>
      <c r="AY2" s="341"/>
      <c r="AZ2" s="341"/>
      <c r="BA2" s="341"/>
      <c r="BB2" s="341"/>
      <c r="BC2" s="341"/>
      <c r="BD2" s="341"/>
      <c r="BE2" s="34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4" t="s">
        <v>14</v>
      </c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23"/>
      <c r="AQ5" s="23"/>
      <c r="AR5" s="21"/>
      <c r="BE5" s="30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6" t="s">
        <v>17</v>
      </c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23"/>
      <c r="AQ6" s="23"/>
      <c r="AR6" s="21"/>
      <c r="BE6" s="30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2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2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0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0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2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302"/>
      <c r="BS13" s="18" t="s">
        <v>6</v>
      </c>
    </row>
    <row r="14" spans="1:74" ht="12.75">
      <c r="B14" s="22"/>
      <c r="C14" s="23"/>
      <c r="D14" s="23"/>
      <c r="E14" s="307" t="s">
        <v>31</v>
      </c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30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2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02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2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02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2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2"/>
    </row>
    <row r="23" spans="1:71" s="1" customFormat="1" ht="24" customHeight="1">
      <c r="B23" s="22"/>
      <c r="C23" s="23"/>
      <c r="D23" s="23"/>
      <c r="E23" s="309" t="s">
        <v>37</v>
      </c>
      <c r="F23" s="30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O23" s="23"/>
      <c r="AP23" s="23"/>
      <c r="AQ23" s="23"/>
      <c r="AR23" s="21"/>
      <c r="BE23" s="30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2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0">
        <f>ROUND(AG94,2)</f>
        <v>0</v>
      </c>
      <c r="AL26" s="311"/>
      <c r="AM26" s="311"/>
      <c r="AN26" s="311"/>
      <c r="AO26" s="311"/>
      <c r="AP26" s="37"/>
      <c r="AQ26" s="37"/>
      <c r="AR26" s="40"/>
      <c r="BE26" s="30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2" t="s">
        <v>39</v>
      </c>
      <c r="M28" s="312"/>
      <c r="N28" s="312"/>
      <c r="O28" s="312"/>
      <c r="P28" s="312"/>
      <c r="Q28" s="37"/>
      <c r="R28" s="37"/>
      <c r="S28" s="37"/>
      <c r="T28" s="37"/>
      <c r="U28" s="37"/>
      <c r="V28" s="37"/>
      <c r="W28" s="312" t="s">
        <v>40</v>
      </c>
      <c r="X28" s="312"/>
      <c r="Y28" s="312"/>
      <c r="Z28" s="312"/>
      <c r="AA28" s="312"/>
      <c r="AB28" s="312"/>
      <c r="AC28" s="312"/>
      <c r="AD28" s="312"/>
      <c r="AE28" s="312"/>
      <c r="AF28" s="37"/>
      <c r="AG28" s="37"/>
      <c r="AH28" s="37"/>
      <c r="AI28" s="37"/>
      <c r="AJ28" s="37"/>
      <c r="AK28" s="312" t="s">
        <v>41</v>
      </c>
      <c r="AL28" s="312"/>
      <c r="AM28" s="312"/>
      <c r="AN28" s="312"/>
      <c r="AO28" s="312"/>
      <c r="AP28" s="37"/>
      <c r="AQ28" s="37"/>
      <c r="AR28" s="40"/>
      <c r="BE28" s="302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15">
        <v>0.21</v>
      </c>
      <c r="M29" s="314"/>
      <c r="N29" s="314"/>
      <c r="O29" s="314"/>
      <c r="P29" s="314"/>
      <c r="Q29" s="42"/>
      <c r="R29" s="42"/>
      <c r="S29" s="42"/>
      <c r="T29" s="42"/>
      <c r="U29" s="42"/>
      <c r="V29" s="42"/>
      <c r="W29" s="313">
        <f>ROUND(AZ94, 2)</f>
        <v>0</v>
      </c>
      <c r="X29" s="314"/>
      <c r="Y29" s="314"/>
      <c r="Z29" s="314"/>
      <c r="AA29" s="314"/>
      <c r="AB29" s="314"/>
      <c r="AC29" s="314"/>
      <c r="AD29" s="314"/>
      <c r="AE29" s="314"/>
      <c r="AF29" s="42"/>
      <c r="AG29" s="42"/>
      <c r="AH29" s="42"/>
      <c r="AI29" s="42"/>
      <c r="AJ29" s="42"/>
      <c r="AK29" s="313">
        <f>ROUND(AV94, 2)</f>
        <v>0</v>
      </c>
      <c r="AL29" s="314"/>
      <c r="AM29" s="314"/>
      <c r="AN29" s="314"/>
      <c r="AO29" s="314"/>
      <c r="AP29" s="42"/>
      <c r="AQ29" s="42"/>
      <c r="AR29" s="43"/>
      <c r="BE29" s="303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15">
        <v>0.15</v>
      </c>
      <c r="M30" s="314"/>
      <c r="N30" s="314"/>
      <c r="O30" s="314"/>
      <c r="P30" s="314"/>
      <c r="Q30" s="42"/>
      <c r="R30" s="42"/>
      <c r="S30" s="42"/>
      <c r="T30" s="42"/>
      <c r="U30" s="42"/>
      <c r="V30" s="42"/>
      <c r="W30" s="313">
        <f>ROUND(BA94, 2)</f>
        <v>0</v>
      </c>
      <c r="X30" s="314"/>
      <c r="Y30" s="314"/>
      <c r="Z30" s="314"/>
      <c r="AA30" s="314"/>
      <c r="AB30" s="314"/>
      <c r="AC30" s="314"/>
      <c r="AD30" s="314"/>
      <c r="AE30" s="314"/>
      <c r="AF30" s="42"/>
      <c r="AG30" s="42"/>
      <c r="AH30" s="42"/>
      <c r="AI30" s="42"/>
      <c r="AJ30" s="42"/>
      <c r="AK30" s="313">
        <f>ROUND(AW94, 2)</f>
        <v>0</v>
      </c>
      <c r="AL30" s="314"/>
      <c r="AM30" s="314"/>
      <c r="AN30" s="314"/>
      <c r="AO30" s="314"/>
      <c r="AP30" s="42"/>
      <c r="AQ30" s="42"/>
      <c r="AR30" s="43"/>
      <c r="BE30" s="303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15">
        <v>0.21</v>
      </c>
      <c r="M31" s="314"/>
      <c r="N31" s="314"/>
      <c r="O31" s="314"/>
      <c r="P31" s="314"/>
      <c r="Q31" s="42"/>
      <c r="R31" s="42"/>
      <c r="S31" s="42"/>
      <c r="T31" s="42"/>
      <c r="U31" s="42"/>
      <c r="V31" s="42"/>
      <c r="W31" s="313">
        <f>ROUND(BB94, 2)</f>
        <v>0</v>
      </c>
      <c r="X31" s="314"/>
      <c r="Y31" s="314"/>
      <c r="Z31" s="314"/>
      <c r="AA31" s="314"/>
      <c r="AB31" s="314"/>
      <c r="AC31" s="314"/>
      <c r="AD31" s="314"/>
      <c r="AE31" s="314"/>
      <c r="AF31" s="42"/>
      <c r="AG31" s="42"/>
      <c r="AH31" s="42"/>
      <c r="AI31" s="42"/>
      <c r="AJ31" s="42"/>
      <c r="AK31" s="313">
        <v>0</v>
      </c>
      <c r="AL31" s="314"/>
      <c r="AM31" s="314"/>
      <c r="AN31" s="314"/>
      <c r="AO31" s="314"/>
      <c r="AP31" s="42"/>
      <c r="AQ31" s="42"/>
      <c r="AR31" s="43"/>
      <c r="BE31" s="303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15">
        <v>0.15</v>
      </c>
      <c r="M32" s="314"/>
      <c r="N32" s="314"/>
      <c r="O32" s="314"/>
      <c r="P32" s="314"/>
      <c r="Q32" s="42"/>
      <c r="R32" s="42"/>
      <c r="S32" s="42"/>
      <c r="T32" s="42"/>
      <c r="U32" s="42"/>
      <c r="V32" s="42"/>
      <c r="W32" s="313">
        <f>ROUND(BC94, 2)</f>
        <v>0</v>
      </c>
      <c r="X32" s="314"/>
      <c r="Y32" s="314"/>
      <c r="Z32" s="314"/>
      <c r="AA32" s="314"/>
      <c r="AB32" s="314"/>
      <c r="AC32" s="314"/>
      <c r="AD32" s="314"/>
      <c r="AE32" s="314"/>
      <c r="AF32" s="42"/>
      <c r="AG32" s="42"/>
      <c r="AH32" s="42"/>
      <c r="AI32" s="42"/>
      <c r="AJ32" s="42"/>
      <c r="AK32" s="313">
        <v>0</v>
      </c>
      <c r="AL32" s="314"/>
      <c r="AM32" s="314"/>
      <c r="AN32" s="314"/>
      <c r="AO32" s="314"/>
      <c r="AP32" s="42"/>
      <c r="AQ32" s="42"/>
      <c r="AR32" s="43"/>
      <c r="BE32" s="303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15">
        <v>0</v>
      </c>
      <c r="M33" s="314"/>
      <c r="N33" s="314"/>
      <c r="O33" s="314"/>
      <c r="P33" s="314"/>
      <c r="Q33" s="42"/>
      <c r="R33" s="42"/>
      <c r="S33" s="42"/>
      <c r="T33" s="42"/>
      <c r="U33" s="42"/>
      <c r="V33" s="42"/>
      <c r="W33" s="313">
        <f>ROUND(BD94, 2)</f>
        <v>0</v>
      </c>
      <c r="X33" s="314"/>
      <c r="Y33" s="314"/>
      <c r="Z33" s="314"/>
      <c r="AA33" s="314"/>
      <c r="AB33" s="314"/>
      <c r="AC33" s="314"/>
      <c r="AD33" s="314"/>
      <c r="AE33" s="314"/>
      <c r="AF33" s="42"/>
      <c r="AG33" s="42"/>
      <c r="AH33" s="42"/>
      <c r="AI33" s="42"/>
      <c r="AJ33" s="42"/>
      <c r="AK33" s="313">
        <v>0</v>
      </c>
      <c r="AL33" s="314"/>
      <c r="AM33" s="314"/>
      <c r="AN33" s="314"/>
      <c r="AO33" s="314"/>
      <c r="AP33" s="42"/>
      <c r="AQ33" s="42"/>
      <c r="AR33" s="43"/>
      <c r="BE33" s="30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2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16" t="s">
        <v>50</v>
      </c>
      <c r="Y35" s="317"/>
      <c r="Z35" s="317"/>
      <c r="AA35" s="317"/>
      <c r="AB35" s="317"/>
      <c r="AC35" s="46"/>
      <c r="AD35" s="46"/>
      <c r="AE35" s="46"/>
      <c r="AF35" s="46"/>
      <c r="AG35" s="46"/>
      <c r="AH35" s="46"/>
      <c r="AI35" s="46"/>
      <c r="AJ35" s="46"/>
      <c r="AK35" s="318">
        <f>SUM(AK26:AK33)</f>
        <v>0</v>
      </c>
      <c r="AL35" s="317"/>
      <c r="AM35" s="317"/>
      <c r="AN35" s="317"/>
      <c r="AO35" s="31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52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53</v>
      </c>
      <c r="AI60" s="39"/>
      <c r="AJ60" s="39"/>
      <c r="AK60" s="39"/>
      <c r="AL60" s="39"/>
      <c r="AM60" s="53" t="s">
        <v>54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55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56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53</v>
      </c>
      <c r="AI75" s="39"/>
      <c r="AJ75" s="39"/>
      <c r="AK75" s="39"/>
      <c r="AL75" s="39"/>
      <c r="AM75" s="53" t="s">
        <v>54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Ostrov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20" t="str">
        <f>K6</f>
        <v>11_200101</v>
      </c>
      <c r="M85" s="321"/>
      <c r="N85" s="321"/>
      <c r="O85" s="321"/>
      <c r="P85" s="321"/>
      <c r="Q85" s="321"/>
      <c r="R85" s="321"/>
      <c r="S85" s="321"/>
      <c r="T85" s="321"/>
      <c r="U85" s="321"/>
      <c r="V85" s="321"/>
      <c r="W85" s="321"/>
      <c r="X85" s="321"/>
      <c r="Y85" s="321"/>
      <c r="Z85" s="321"/>
      <c r="AA85" s="321"/>
      <c r="AB85" s="321"/>
      <c r="AC85" s="321"/>
      <c r="AD85" s="321"/>
      <c r="AE85" s="321"/>
      <c r="AF85" s="321"/>
      <c r="AG85" s="321"/>
      <c r="AH85" s="321"/>
      <c r="AI85" s="321"/>
      <c r="AJ85" s="321"/>
      <c r="AK85" s="321"/>
      <c r="AL85" s="321"/>
      <c r="AM85" s="321"/>
      <c r="AN85" s="321"/>
      <c r="AO85" s="321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Jáchymovská 1, Ostrov 363 01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22" t="str">
        <f>IF(AN8= "","",AN8)</f>
        <v>8. 3. 2020</v>
      </c>
      <c r="AN87" s="322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Městský úřad Ostrov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323" t="str">
        <f>IF(E17="","",E17)</f>
        <v xml:space="preserve"> </v>
      </c>
      <c r="AN89" s="324"/>
      <c r="AO89" s="324"/>
      <c r="AP89" s="324"/>
      <c r="AQ89" s="37"/>
      <c r="AR89" s="40"/>
      <c r="AS89" s="325" t="s">
        <v>58</v>
      </c>
      <c r="AT89" s="326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323" t="str">
        <f>IF(E20="","",E20)</f>
        <v xml:space="preserve"> </v>
      </c>
      <c r="AN90" s="324"/>
      <c r="AO90" s="324"/>
      <c r="AP90" s="324"/>
      <c r="AQ90" s="37"/>
      <c r="AR90" s="40"/>
      <c r="AS90" s="327"/>
      <c r="AT90" s="328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29"/>
      <c r="AT91" s="330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31" t="s">
        <v>59</v>
      </c>
      <c r="D92" s="332"/>
      <c r="E92" s="332"/>
      <c r="F92" s="332"/>
      <c r="G92" s="332"/>
      <c r="H92" s="74"/>
      <c r="I92" s="333" t="s">
        <v>60</v>
      </c>
      <c r="J92" s="332"/>
      <c r="K92" s="332"/>
      <c r="L92" s="332"/>
      <c r="M92" s="332"/>
      <c r="N92" s="332"/>
      <c r="O92" s="332"/>
      <c r="P92" s="332"/>
      <c r="Q92" s="332"/>
      <c r="R92" s="332"/>
      <c r="S92" s="332"/>
      <c r="T92" s="332"/>
      <c r="U92" s="332"/>
      <c r="V92" s="332"/>
      <c r="W92" s="332"/>
      <c r="X92" s="332"/>
      <c r="Y92" s="332"/>
      <c r="Z92" s="332"/>
      <c r="AA92" s="332"/>
      <c r="AB92" s="332"/>
      <c r="AC92" s="332"/>
      <c r="AD92" s="332"/>
      <c r="AE92" s="332"/>
      <c r="AF92" s="332"/>
      <c r="AG92" s="334" t="s">
        <v>61</v>
      </c>
      <c r="AH92" s="332"/>
      <c r="AI92" s="332"/>
      <c r="AJ92" s="332"/>
      <c r="AK92" s="332"/>
      <c r="AL92" s="332"/>
      <c r="AM92" s="332"/>
      <c r="AN92" s="333" t="s">
        <v>62</v>
      </c>
      <c r="AO92" s="332"/>
      <c r="AP92" s="335"/>
      <c r="AQ92" s="75" t="s">
        <v>63</v>
      </c>
      <c r="AR92" s="40"/>
      <c r="AS92" s="76" t="s">
        <v>64</v>
      </c>
      <c r="AT92" s="77" t="s">
        <v>65</v>
      </c>
      <c r="AU92" s="77" t="s">
        <v>66</v>
      </c>
      <c r="AV92" s="77" t="s">
        <v>67</v>
      </c>
      <c r="AW92" s="77" t="s">
        <v>68</v>
      </c>
      <c r="AX92" s="77" t="s">
        <v>69</v>
      </c>
      <c r="AY92" s="77" t="s">
        <v>70</v>
      </c>
      <c r="AZ92" s="77" t="s">
        <v>71</v>
      </c>
      <c r="BA92" s="77" t="s">
        <v>72</v>
      </c>
      <c r="BB92" s="77" t="s">
        <v>73</v>
      </c>
      <c r="BC92" s="77" t="s">
        <v>74</v>
      </c>
      <c r="BD92" s="78" t="s">
        <v>75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76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39">
        <f>ROUND(AG95,2)</f>
        <v>0</v>
      </c>
      <c r="AH94" s="339"/>
      <c r="AI94" s="339"/>
      <c r="AJ94" s="339"/>
      <c r="AK94" s="339"/>
      <c r="AL94" s="339"/>
      <c r="AM94" s="339"/>
      <c r="AN94" s="340">
        <f>SUM(AG94,AT94)</f>
        <v>0</v>
      </c>
      <c r="AO94" s="340"/>
      <c r="AP94" s="340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77</v>
      </c>
      <c r="BT94" s="92" t="s">
        <v>78</v>
      </c>
      <c r="BU94" s="93" t="s">
        <v>79</v>
      </c>
      <c r="BV94" s="92" t="s">
        <v>80</v>
      </c>
      <c r="BW94" s="92" t="s">
        <v>5</v>
      </c>
      <c r="BX94" s="92" t="s">
        <v>81</v>
      </c>
      <c r="CL94" s="92" t="s">
        <v>1</v>
      </c>
    </row>
    <row r="95" spans="1:91" s="7" customFormat="1" ht="37.5" customHeight="1">
      <c r="A95" s="94" t="s">
        <v>82</v>
      </c>
      <c r="B95" s="95"/>
      <c r="C95" s="96"/>
      <c r="D95" s="338" t="s">
        <v>83</v>
      </c>
      <c r="E95" s="338"/>
      <c r="F95" s="338"/>
      <c r="G95" s="338"/>
      <c r="H95" s="338"/>
      <c r="I95" s="97"/>
      <c r="J95" s="338" t="s">
        <v>84</v>
      </c>
      <c r="K95" s="338"/>
      <c r="L95" s="338"/>
      <c r="M95" s="338"/>
      <c r="N95" s="338"/>
      <c r="O95" s="338"/>
      <c r="P95" s="338"/>
      <c r="Q95" s="338"/>
      <c r="R95" s="338"/>
      <c r="S95" s="338"/>
      <c r="T95" s="338"/>
      <c r="U95" s="338"/>
      <c r="V95" s="338"/>
      <c r="W95" s="338"/>
      <c r="X95" s="338"/>
      <c r="Y95" s="338"/>
      <c r="Z95" s="338"/>
      <c r="AA95" s="338"/>
      <c r="AB95" s="338"/>
      <c r="AC95" s="338"/>
      <c r="AD95" s="338"/>
      <c r="AE95" s="338"/>
      <c r="AF95" s="338"/>
      <c r="AG95" s="336">
        <f>'Brigádnická 1034-43 - Rek...'!J30</f>
        <v>0</v>
      </c>
      <c r="AH95" s="337"/>
      <c r="AI95" s="337"/>
      <c r="AJ95" s="337"/>
      <c r="AK95" s="337"/>
      <c r="AL95" s="337"/>
      <c r="AM95" s="337"/>
      <c r="AN95" s="336">
        <f>SUM(AG95,AT95)</f>
        <v>0</v>
      </c>
      <c r="AO95" s="337"/>
      <c r="AP95" s="337"/>
      <c r="AQ95" s="98" t="s">
        <v>85</v>
      </c>
      <c r="AR95" s="99"/>
      <c r="AS95" s="100">
        <v>0</v>
      </c>
      <c r="AT95" s="101">
        <f>ROUND(SUM(AV95:AW95),2)</f>
        <v>0</v>
      </c>
      <c r="AU95" s="102">
        <f>'Brigádnická 1034-43 - Rek...'!P143</f>
        <v>0</v>
      </c>
      <c r="AV95" s="101">
        <f>'Brigádnická 1034-43 - Rek...'!J33</f>
        <v>0</v>
      </c>
      <c r="AW95" s="101">
        <f>'Brigádnická 1034-43 - Rek...'!J34</f>
        <v>0</v>
      </c>
      <c r="AX95" s="101">
        <f>'Brigádnická 1034-43 - Rek...'!J35</f>
        <v>0</v>
      </c>
      <c r="AY95" s="101">
        <f>'Brigádnická 1034-43 - Rek...'!J36</f>
        <v>0</v>
      </c>
      <c r="AZ95" s="101">
        <f>'Brigádnická 1034-43 - Rek...'!F33</f>
        <v>0</v>
      </c>
      <c r="BA95" s="101">
        <f>'Brigádnická 1034-43 - Rek...'!F34</f>
        <v>0</v>
      </c>
      <c r="BB95" s="101">
        <f>'Brigádnická 1034-43 - Rek...'!F35</f>
        <v>0</v>
      </c>
      <c r="BC95" s="101">
        <f>'Brigádnická 1034-43 - Rek...'!F36</f>
        <v>0</v>
      </c>
      <c r="BD95" s="103">
        <f>'Brigádnická 1034-43 - Rek...'!F37</f>
        <v>0</v>
      </c>
      <c r="BT95" s="104" t="s">
        <v>86</v>
      </c>
      <c r="BV95" s="104" t="s">
        <v>80</v>
      </c>
      <c r="BW95" s="104" t="s">
        <v>87</v>
      </c>
      <c r="BX95" s="104" t="s">
        <v>5</v>
      </c>
      <c r="CL95" s="104" t="s">
        <v>1</v>
      </c>
      <c r="CM95" s="104" t="s">
        <v>86</v>
      </c>
    </row>
    <row r="96" spans="1:91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0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s="2" customFormat="1" ht="6.95" customHeight="1">
      <c r="A97" s="3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algorithmName="SHA-512" hashValue="1E8UmyA0H8TMAj0RZopbAAht3YHfkA6WmTJa3FwnW6TiMNxr2RAlheVr0KLLsQRxVweX/Y7oB17keYJ6VX2pnw==" saltValue="S9sGrwPjYsIj6VL9ECQ8CScMT7EU2mb1aJVJnwTk5mkrp8eAflYMkSchakvzDBh29LA8zUp3SJgX5xiHMYS1z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Brigádnická 1034-43 - Rek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66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5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8" t="s">
        <v>87</v>
      </c>
      <c r="AZ2" s="106" t="s">
        <v>88</v>
      </c>
      <c r="BA2" s="106" t="s">
        <v>89</v>
      </c>
      <c r="BB2" s="106" t="s">
        <v>90</v>
      </c>
      <c r="BC2" s="106" t="s">
        <v>91</v>
      </c>
      <c r="BD2" s="106" t="s">
        <v>92</v>
      </c>
    </row>
    <row r="3" spans="1:5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1"/>
      <c r="AT3" s="18" t="s">
        <v>86</v>
      </c>
      <c r="AZ3" s="106" t="s">
        <v>93</v>
      </c>
      <c r="BA3" s="106" t="s">
        <v>94</v>
      </c>
      <c r="BB3" s="106" t="s">
        <v>90</v>
      </c>
      <c r="BC3" s="106" t="s">
        <v>95</v>
      </c>
      <c r="BD3" s="106" t="s">
        <v>92</v>
      </c>
    </row>
    <row r="4" spans="1:56" s="1" customFormat="1" ht="24.95" customHeight="1">
      <c r="B4" s="21"/>
      <c r="D4" s="110" t="s">
        <v>96</v>
      </c>
      <c r="I4" s="105"/>
      <c r="L4" s="21"/>
      <c r="M4" s="111" t="s">
        <v>10</v>
      </c>
      <c r="AT4" s="18" t="s">
        <v>4</v>
      </c>
      <c r="AZ4" s="106" t="s">
        <v>97</v>
      </c>
      <c r="BA4" s="106" t="s">
        <v>98</v>
      </c>
      <c r="BB4" s="106" t="s">
        <v>90</v>
      </c>
      <c r="BC4" s="106" t="s">
        <v>99</v>
      </c>
      <c r="BD4" s="106" t="s">
        <v>92</v>
      </c>
    </row>
    <row r="5" spans="1:56" s="1" customFormat="1" ht="6.95" customHeight="1">
      <c r="B5" s="21"/>
      <c r="I5" s="105"/>
      <c r="L5" s="21"/>
    </row>
    <row r="6" spans="1:56" s="1" customFormat="1" ht="12" customHeight="1">
      <c r="B6" s="21"/>
      <c r="D6" s="112" t="s">
        <v>16</v>
      </c>
      <c r="I6" s="105"/>
      <c r="L6" s="21"/>
    </row>
    <row r="7" spans="1:56" s="1" customFormat="1" ht="16.5" customHeight="1">
      <c r="B7" s="21"/>
      <c r="E7" s="342" t="str">
        <f>'Rekapitulace stavby'!K6</f>
        <v>11_200101</v>
      </c>
      <c r="F7" s="343"/>
      <c r="G7" s="343"/>
      <c r="H7" s="343"/>
      <c r="I7" s="105"/>
      <c r="L7" s="21"/>
    </row>
    <row r="8" spans="1:56" s="2" customFormat="1" ht="12" customHeight="1">
      <c r="A8" s="35"/>
      <c r="B8" s="40"/>
      <c r="C8" s="35"/>
      <c r="D8" s="112" t="s">
        <v>100</v>
      </c>
      <c r="E8" s="35"/>
      <c r="F8" s="35"/>
      <c r="G8" s="35"/>
      <c r="H8" s="35"/>
      <c r="I8" s="11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44" t="s">
        <v>101</v>
      </c>
      <c r="F9" s="345"/>
      <c r="G9" s="345"/>
      <c r="H9" s="345"/>
      <c r="I9" s="11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1.25">
      <c r="A10" s="35"/>
      <c r="B10" s="40"/>
      <c r="C10" s="35"/>
      <c r="D10" s="35"/>
      <c r="E10" s="35"/>
      <c r="F10" s="35"/>
      <c r="G10" s="35"/>
      <c r="H10" s="35"/>
      <c r="I10" s="11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2" t="s">
        <v>18</v>
      </c>
      <c r="E11" s="35"/>
      <c r="F11" s="114" t="s">
        <v>1</v>
      </c>
      <c r="G11" s="35"/>
      <c r="H11" s="35"/>
      <c r="I11" s="115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2" t="s">
        <v>20</v>
      </c>
      <c r="E12" s="35"/>
      <c r="F12" s="114" t="s">
        <v>21</v>
      </c>
      <c r="G12" s="35"/>
      <c r="H12" s="35"/>
      <c r="I12" s="115" t="s">
        <v>22</v>
      </c>
      <c r="J12" s="116" t="str">
        <f>'Rekapitulace stavby'!AN8</f>
        <v>8. 3. 2020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2" t="s">
        <v>24</v>
      </c>
      <c r="E14" s="35"/>
      <c r="F14" s="35"/>
      <c r="G14" s="35"/>
      <c r="H14" s="35"/>
      <c r="I14" s="115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5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2" t="s">
        <v>30</v>
      </c>
      <c r="E17" s="35"/>
      <c r="F17" s="35"/>
      <c r="G17" s="35"/>
      <c r="H17" s="35"/>
      <c r="I17" s="115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46" t="str">
        <f>'Rekapitulace stavby'!E14</f>
        <v>Vyplň údaj</v>
      </c>
      <c r="F18" s="347"/>
      <c r="G18" s="347"/>
      <c r="H18" s="347"/>
      <c r="I18" s="115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2" t="s">
        <v>32</v>
      </c>
      <c r="E20" s="35"/>
      <c r="F20" s="35"/>
      <c r="G20" s="35"/>
      <c r="H20" s="35"/>
      <c r="I20" s="115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5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2" t="s">
        <v>35</v>
      </c>
      <c r="E23" s="35"/>
      <c r="F23" s="35"/>
      <c r="G23" s="35"/>
      <c r="H23" s="35"/>
      <c r="I23" s="115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5" t="s">
        <v>28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2" t="s">
        <v>36</v>
      </c>
      <c r="E26" s="35"/>
      <c r="F26" s="35"/>
      <c r="G26" s="35"/>
      <c r="H26" s="35"/>
      <c r="I26" s="11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48" t="s">
        <v>1</v>
      </c>
      <c r="F27" s="348"/>
      <c r="G27" s="348"/>
      <c r="H27" s="348"/>
      <c r="I27" s="119"/>
      <c r="J27" s="117"/>
      <c r="K27" s="117"/>
      <c r="L27" s="120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1"/>
      <c r="E29" s="121"/>
      <c r="F29" s="121"/>
      <c r="G29" s="121"/>
      <c r="H29" s="121"/>
      <c r="I29" s="122"/>
      <c r="J29" s="121"/>
      <c r="K29" s="121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3" t="s">
        <v>38</v>
      </c>
      <c r="E30" s="35"/>
      <c r="F30" s="35"/>
      <c r="G30" s="35"/>
      <c r="H30" s="35"/>
      <c r="I30" s="113"/>
      <c r="J30" s="124">
        <f>ROUND(J143,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1"/>
      <c r="E31" s="121"/>
      <c r="F31" s="121"/>
      <c r="G31" s="121"/>
      <c r="H31" s="121"/>
      <c r="I31" s="122"/>
      <c r="J31" s="121"/>
      <c r="K31" s="121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5" t="s">
        <v>40</v>
      </c>
      <c r="G32" s="35"/>
      <c r="H32" s="35"/>
      <c r="I32" s="126" t="s">
        <v>39</v>
      </c>
      <c r="J32" s="125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7" t="s">
        <v>42</v>
      </c>
      <c r="E33" s="112" t="s">
        <v>43</v>
      </c>
      <c r="F33" s="128">
        <f>ROUND((ROUND((SUM(BE143:BE657)),  2) + SUM(BE659:BE663)), 2)</f>
        <v>0</v>
      </c>
      <c r="G33" s="35"/>
      <c r="H33" s="35"/>
      <c r="I33" s="129">
        <v>0.21</v>
      </c>
      <c r="J33" s="128">
        <f>ROUND((ROUND(((SUM(BE143:BE657))*I33),  2) + (SUM(BE659:BE663)*I33)),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2" t="s">
        <v>44</v>
      </c>
      <c r="F34" s="128">
        <f>ROUND((ROUND((SUM(BF143:BF657)),  2) + SUM(BF659:BF663)), 2)</f>
        <v>0</v>
      </c>
      <c r="G34" s="35"/>
      <c r="H34" s="35"/>
      <c r="I34" s="129">
        <v>0.15</v>
      </c>
      <c r="J34" s="128">
        <f>ROUND((ROUND(((SUM(BF143:BF657))*I34),  2) + (SUM(BF659:BF663)*I34)),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2" t="s">
        <v>45</v>
      </c>
      <c r="F35" s="128">
        <f>ROUND((ROUND((SUM(BG143:BG657)),  2) + SUM(BG659:BG663)), 2)</f>
        <v>0</v>
      </c>
      <c r="G35" s="35"/>
      <c r="H35" s="35"/>
      <c r="I35" s="129">
        <v>0.21</v>
      </c>
      <c r="J35" s="12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2" t="s">
        <v>46</v>
      </c>
      <c r="F36" s="128">
        <f>ROUND((ROUND((SUM(BH143:BH657)),  2) + SUM(BH659:BH663)), 2)</f>
        <v>0</v>
      </c>
      <c r="G36" s="35"/>
      <c r="H36" s="35"/>
      <c r="I36" s="129">
        <v>0.15</v>
      </c>
      <c r="J36" s="128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2" t="s">
        <v>47</v>
      </c>
      <c r="F37" s="128">
        <f>ROUND((ROUND((SUM(BI143:BI657)),  2) + SUM(BI659:BI663)), 2)</f>
        <v>0</v>
      </c>
      <c r="G37" s="35"/>
      <c r="H37" s="35"/>
      <c r="I37" s="129">
        <v>0</v>
      </c>
      <c r="J37" s="128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0"/>
      <c r="D39" s="131" t="s">
        <v>48</v>
      </c>
      <c r="E39" s="132"/>
      <c r="F39" s="132"/>
      <c r="G39" s="133" t="s">
        <v>49</v>
      </c>
      <c r="H39" s="134" t="s">
        <v>50</v>
      </c>
      <c r="I39" s="135"/>
      <c r="J39" s="136">
        <f>SUM(J30:J37)</f>
        <v>0</v>
      </c>
      <c r="K39" s="13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5"/>
      <c r="L41" s="21"/>
    </row>
    <row r="42" spans="1:31" s="1" customFormat="1" ht="14.45" customHeight="1">
      <c r="B42" s="21"/>
      <c r="I42" s="105"/>
      <c r="L42" s="21"/>
    </row>
    <row r="43" spans="1:31" s="1" customFormat="1" ht="14.45" customHeight="1">
      <c r="B43" s="21"/>
      <c r="I43" s="105"/>
      <c r="L43" s="21"/>
    </row>
    <row r="44" spans="1:31" s="1" customFormat="1" ht="14.45" customHeight="1">
      <c r="B44" s="21"/>
      <c r="I44" s="105"/>
      <c r="L44" s="21"/>
    </row>
    <row r="45" spans="1:31" s="1" customFormat="1" ht="14.45" customHeight="1">
      <c r="B45" s="21"/>
      <c r="I45" s="105"/>
      <c r="L45" s="21"/>
    </row>
    <row r="46" spans="1:31" s="1" customFormat="1" ht="14.45" customHeight="1">
      <c r="B46" s="21"/>
      <c r="I46" s="105"/>
      <c r="L46" s="21"/>
    </row>
    <row r="47" spans="1:31" s="1" customFormat="1" ht="14.45" customHeight="1">
      <c r="B47" s="21"/>
      <c r="I47" s="105"/>
      <c r="L47" s="21"/>
    </row>
    <row r="48" spans="1:31" s="1" customFormat="1" ht="14.45" customHeight="1">
      <c r="B48" s="21"/>
      <c r="I48" s="105"/>
      <c r="L48" s="21"/>
    </row>
    <row r="49" spans="1:31" s="1" customFormat="1" ht="14.45" customHeight="1">
      <c r="B49" s="21"/>
      <c r="I49" s="105"/>
      <c r="L49" s="21"/>
    </row>
    <row r="50" spans="1:31" s="2" customFormat="1" ht="14.45" customHeight="1">
      <c r="B50" s="52"/>
      <c r="D50" s="138" t="s">
        <v>51</v>
      </c>
      <c r="E50" s="139"/>
      <c r="F50" s="139"/>
      <c r="G50" s="138" t="s">
        <v>52</v>
      </c>
      <c r="H50" s="139"/>
      <c r="I50" s="140"/>
      <c r="J50" s="139"/>
      <c r="K50" s="139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53</v>
      </c>
      <c r="E61" s="142"/>
      <c r="F61" s="143" t="s">
        <v>54</v>
      </c>
      <c r="G61" s="141" t="s">
        <v>53</v>
      </c>
      <c r="H61" s="142"/>
      <c r="I61" s="144"/>
      <c r="J61" s="145" t="s">
        <v>54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8" t="s">
        <v>55</v>
      </c>
      <c r="E65" s="146"/>
      <c r="F65" s="146"/>
      <c r="G65" s="138" t="s">
        <v>56</v>
      </c>
      <c r="H65" s="146"/>
      <c r="I65" s="147"/>
      <c r="J65" s="146"/>
      <c r="K65" s="14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53</v>
      </c>
      <c r="E76" s="142"/>
      <c r="F76" s="143" t="s">
        <v>54</v>
      </c>
      <c r="G76" s="141" t="s">
        <v>53</v>
      </c>
      <c r="H76" s="142"/>
      <c r="I76" s="144"/>
      <c r="J76" s="145" t="s">
        <v>54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8"/>
      <c r="C77" s="149"/>
      <c r="D77" s="149"/>
      <c r="E77" s="149"/>
      <c r="F77" s="149"/>
      <c r="G77" s="149"/>
      <c r="H77" s="149"/>
      <c r="I77" s="150"/>
      <c r="J77" s="149"/>
      <c r="K77" s="149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1"/>
      <c r="C81" s="152"/>
      <c r="D81" s="152"/>
      <c r="E81" s="152"/>
      <c r="F81" s="152"/>
      <c r="G81" s="152"/>
      <c r="H81" s="152"/>
      <c r="I81" s="153"/>
      <c r="J81" s="152"/>
      <c r="K81" s="152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102</v>
      </c>
      <c r="D82" s="37"/>
      <c r="E82" s="37"/>
      <c r="F82" s="37"/>
      <c r="G82" s="37"/>
      <c r="H82" s="37"/>
      <c r="I82" s="11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49" t="str">
        <f>E7</f>
        <v>11_200101</v>
      </c>
      <c r="F85" s="350"/>
      <c r="G85" s="350"/>
      <c r="H85" s="350"/>
      <c r="I85" s="11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100</v>
      </c>
      <c r="D86" s="37"/>
      <c r="E86" s="37"/>
      <c r="F86" s="37"/>
      <c r="G86" s="37"/>
      <c r="H86" s="37"/>
      <c r="I86" s="11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0" t="str">
        <f>E9</f>
        <v>Brigádnická 1034/43 - Rekonstrukce bytu č. 43</v>
      </c>
      <c r="F87" s="351"/>
      <c r="G87" s="351"/>
      <c r="H87" s="351"/>
      <c r="I87" s="11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Jáchymovská 1, Ostrov 363 01</v>
      </c>
      <c r="G89" s="37"/>
      <c r="H89" s="37"/>
      <c r="I89" s="115" t="s">
        <v>22</v>
      </c>
      <c r="J89" s="67" t="str">
        <f>IF(J12="","",J12)</f>
        <v>8. 3. 2020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Městský úřad Ostrov</v>
      </c>
      <c r="G91" s="37"/>
      <c r="H91" s="37"/>
      <c r="I91" s="115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15" t="s">
        <v>35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4" t="s">
        <v>103</v>
      </c>
      <c r="D94" s="155"/>
      <c r="E94" s="155"/>
      <c r="F94" s="155"/>
      <c r="G94" s="155"/>
      <c r="H94" s="155"/>
      <c r="I94" s="156"/>
      <c r="J94" s="157" t="s">
        <v>104</v>
      </c>
      <c r="K94" s="15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8" t="s">
        <v>105</v>
      </c>
      <c r="D96" s="37"/>
      <c r="E96" s="37"/>
      <c r="F96" s="37"/>
      <c r="G96" s="37"/>
      <c r="H96" s="37"/>
      <c r="I96" s="113"/>
      <c r="J96" s="85">
        <f>J143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106</v>
      </c>
    </row>
    <row r="97" spans="2:12" s="9" customFormat="1" ht="24.95" customHeight="1">
      <c r="B97" s="159"/>
      <c r="C97" s="160"/>
      <c r="D97" s="161" t="s">
        <v>107</v>
      </c>
      <c r="E97" s="162"/>
      <c r="F97" s="162"/>
      <c r="G97" s="162"/>
      <c r="H97" s="162"/>
      <c r="I97" s="163"/>
      <c r="J97" s="164">
        <f>J144</f>
        <v>0</v>
      </c>
      <c r="K97" s="160"/>
      <c r="L97" s="165"/>
    </row>
    <row r="98" spans="2:12" s="10" customFormat="1" ht="19.899999999999999" customHeight="1">
      <c r="B98" s="166"/>
      <c r="C98" s="167"/>
      <c r="D98" s="168" t="s">
        <v>108</v>
      </c>
      <c r="E98" s="169"/>
      <c r="F98" s="169"/>
      <c r="G98" s="169"/>
      <c r="H98" s="169"/>
      <c r="I98" s="170"/>
      <c r="J98" s="171">
        <f>J145</f>
        <v>0</v>
      </c>
      <c r="K98" s="167"/>
      <c r="L98" s="172"/>
    </row>
    <row r="99" spans="2:12" s="10" customFormat="1" ht="19.899999999999999" customHeight="1">
      <c r="B99" s="166"/>
      <c r="C99" s="167"/>
      <c r="D99" s="168" t="s">
        <v>109</v>
      </c>
      <c r="E99" s="169"/>
      <c r="F99" s="169"/>
      <c r="G99" s="169"/>
      <c r="H99" s="169"/>
      <c r="I99" s="170"/>
      <c r="J99" s="171">
        <f>J158</f>
        <v>0</v>
      </c>
      <c r="K99" s="167"/>
      <c r="L99" s="172"/>
    </row>
    <row r="100" spans="2:12" s="10" customFormat="1" ht="19.899999999999999" customHeight="1">
      <c r="B100" s="166"/>
      <c r="C100" s="167"/>
      <c r="D100" s="168" t="s">
        <v>110</v>
      </c>
      <c r="E100" s="169"/>
      <c r="F100" s="169"/>
      <c r="G100" s="169"/>
      <c r="H100" s="169"/>
      <c r="I100" s="170"/>
      <c r="J100" s="171">
        <f>J238</f>
        <v>0</v>
      </c>
      <c r="K100" s="167"/>
      <c r="L100" s="172"/>
    </row>
    <row r="101" spans="2:12" s="10" customFormat="1" ht="19.899999999999999" customHeight="1">
      <c r="B101" s="166"/>
      <c r="C101" s="167"/>
      <c r="D101" s="168" t="s">
        <v>111</v>
      </c>
      <c r="E101" s="169"/>
      <c r="F101" s="169"/>
      <c r="G101" s="169"/>
      <c r="H101" s="169"/>
      <c r="I101" s="170"/>
      <c r="J101" s="171">
        <f>J280</f>
        <v>0</v>
      </c>
      <c r="K101" s="167"/>
      <c r="L101" s="172"/>
    </row>
    <row r="102" spans="2:12" s="10" customFormat="1" ht="19.899999999999999" customHeight="1">
      <c r="B102" s="166"/>
      <c r="C102" s="167"/>
      <c r="D102" s="168" t="s">
        <v>112</v>
      </c>
      <c r="E102" s="169"/>
      <c r="F102" s="169"/>
      <c r="G102" s="169"/>
      <c r="H102" s="169"/>
      <c r="I102" s="170"/>
      <c r="J102" s="171">
        <f>J294</f>
        <v>0</v>
      </c>
      <c r="K102" s="167"/>
      <c r="L102" s="172"/>
    </row>
    <row r="103" spans="2:12" s="9" customFormat="1" ht="24.95" customHeight="1">
      <c r="B103" s="159"/>
      <c r="C103" s="160"/>
      <c r="D103" s="161" t="s">
        <v>113</v>
      </c>
      <c r="E103" s="162"/>
      <c r="F103" s="162"/>
      <c r="G103" s="162"/>
      <c r="H103" s="162"/>
      <c r="I103" s="163"/>
      <c r="J103" s="164">
        <f>J296</f>
        <v>0</v>
      </c>
      <c r="K103" s="160"/>
      <c r="L103" s="165"/>
    </row>
    <row r="104" spans="2:12" s="10" customFormat="1" ht="19.899999999999999" customHeight="1">
      <c r="B104" s="166"/>
      <c r="C104" s="167"/>
      <c r="D104" s="168" t="s">
        <v>114</v>
      </c>
      <c r="E104" s="169"/>
      <c r="F104" s="169"/>
      <c r="G104" s="169"/>
      <c r="H104" s="169"/>
      <c r="I104" s="170"/>
      <c r="J104" s="171">
        <f>J297</f>
        <v>0</v>
      </c>
      <c r="K104" s="167"/>
      <c r="L104" s="172"/>
    </row>
    <row r="105" spans="2:12" s="10" customFormat="1" ht="19.899999999999999" customHeight="1">
      <c r="B105" s="166"/>
      <c r="C105" s="167"/>
      <c r="D105" s="168" t="s">
        <v>115</v>
      </c>
      <c r="E105" s="169"/>
      <c r="F105" s="169"/>
      <c r="G105" s="169"/>
      <c r="H105" s="169"/>
      <c r="I105" s="170"/>
      <c r="J105" s="171">
        <f>J321</f>
        <v>0</v>
      </c>
      <c r="K105" s="167"/>
      <c r="L105" s="172"/>
    </row>
    <row r="106" spans="2:12" s="10" customFormat="1" ht="19.899999999999999" customHeight="1">
      <c r="B106" s="166"/>
      <c r="C106" s="167"/>
      <c r="D106" s="168" t="s">
        <v>116</v>
      </c>
      <c r="E106" s="169"/>
      <c r="F106" s="169"/>
      <c r="G106" s="169"/>
      <c r="H106" s="169"/>
      <c r="I106" s="170"/>
      <c r="J106" s="171">
        <f>J336</f>
        <v>0</v>
      </c>
      <c r="K106" s="167"/>
      <c r="L106" s="172"/>
    </row>
    <row r="107" spans="2:12" s="10" customFormat="1" ht="19.899999999999999" customHeight="1">
      <c r="B107" s="166"/>
      <c r="C107" s="167"/>
      <c r="D107" s="168" t="s">
        <v>117</v>
      </c>
      <c r="E107" s="169"/>
      <c r="F107" s="169"/>
      <c r="G107" s="169"/>
      <c r="H107" s="169"/>
      <c r="I107" s="170"/>
      <c r="J107" s="171">
        <f>J351</f>
        <v>0</v>
      </c>
      <c r="K107" s="167"/>
      <c r="L107" s="172"/>
    </row>
    <row r="108" spans="2:12" s="10" customFormat="1" ht="19.899999999999999" customHeight="1">
      <c r="B108" s="166"/>
      <c r="C108" s="167"/>
      <c r="D108" s="168" t="s">
        <v>118</v>
      </c>
      <c r="E108" s="169"/>
      <c r="F108" s="169"/>
      <c r="G108" s="169"/>
      <c r="H108" s="169"/>
      <c r="I108" s="170"/>
      <c r="J108" s="171">
        <f>J372</f>
        <v>0</v>
      </c>
      <c r="K108" s="167"/>
      <c r="L108" s="172"/>
    </row>
    <row r="109" spans="2:12" s="10" customFormat="1" ht="19.899999999999999" customHeight="1">
      <c r="B109" s="166"/>
      <c r="C109" s="167"/>
      <c r="D109" s="168" t="s">
        <v>119</v>
      </c>
      <c r="E109" s="169"/>
      <c r="F109" s="169"/>
      <c r="G109" s="169"/>
      <c r="H109" s="169"/>
      <c r="I109" s="170"/>
      <c r="J109" s="171">
        <f>J377</f>
        <v>0</v>
      </c>
      <c r="K109" s="167"/>
      <c r="L109" s="172"/>
    </row>
    <row r="110" spans="2:12" s="10" customFormat="1" ht="19.899999999999999" customHeight="1">
      <c r="B110" s="166"/>
      <c r="C110" s="167"/>
      <c r="D110" s="168" t="s">
        <v>120</v>
      </c>
      <c r="E110" s="169"/>
      <c r="F110" s="169"/>
      <c r="G110" s="169"/>
      <c r="H110" s="169"/>
      <c r="I110" s="170"/>
      <c r="J110" s="171">
        <f>J400</f>
        <v>0</v>
      </c>
      <c r="K110" s="167"/>
      <c r="L110" s="172"/>
    </row>
    <row r="111" spans="2:12" s="10" customFormat="1" ht="19.899999999999999" customHeight="1">
      <c r="B111" s="166"/>
      <c r="C111" s="167"/>
      <c r="D111" s="168" t="s">
        <v>121</v>
      </c>
      <c r="E111" s="169"/>
      <c r="F111" s="169"/>
      <c r="G111" s="169"/>
      <c r="H111" s="169"/>
      <c r="I111" s="170"/>
      <c r="J111" s="171">
        <f>J409</f>
        <v>0</v>
      </c>
      <c r="K111" s="167"/>
      <c r="L111" s="172"/>
    </row>
    <row r="112" spans="2:12" s="10" customFormat="1" ht="19.899999999999999" customHeight="1">
      <c r="B112" s="166"/>
      <c r="C112" s="167"/>
      <c r="D112" s="168" t="s">
        <v>122</v>
      </c>
      <c r="E112" s="169"/>
      <c r="F112" s="169"/>
      <c r="G112" s="169"/>
      <c r="H112" s="169"/>
      <c r="I112" s="170"/>
      <c r="J112" s="171">
        <f>J430</f>
        <v>0</v>
      </c>
      <c r="K112" s="167"/>
      <c r="L112" s="172"/>
    </row>
    <row r="113" spans="1:31" s="10" customFormat="1" ht="19.899999999999999" customHeight="1">
      <c r="B113" s="166"/>
      <c r="C113" s="167"/>
      <c r="D113" s="168" t="s">
        <v>123</v>
      </c>
      <c r="E113" s="169"/>
      <c r="F113" s="169"/>
      <c r="G113" s="169"/>
      <c r="H113" s="169"/>
      <c r="I113" s="170"/>
      <c r="J113" s="171">
        <f>J437</f>
        <v>0</v>
      </c>
      <c r="K113" s="167"/>
      <c r="L113" s="172"/>
    </row>
    <row r="114" spans="1:31" s="10" customFormat="1" ht="19.899999999999999" customHeight="1">
      <c r="B114" s="166"/>
      <c r="C114" s="167"/>
      <c r="D114" s="168" t="s">
        <v>124</v>
      </c>
      <c r="E114" s="169"/>
      <c r="F114" s="169"/>
      <c r="G114" s="169"/>
      <c r="H114" s="169"/>
      <c r="I114" s="170"/>
      <c r="J114" s="171">
        <f>J446</f>
        <v>0</v>
      </c>
      <c r="K114" s="167"/>
      <c r="L114" s="172"/>
    </row>
    <row r="115" spans="1:31" s="10" customFormat="1" ht="19.899999999999999" customHeight="1">
      <c r="B115" s="166"/>
      <c r="C115" s="167"/>
      <c r="D115" s="168" t="s">
        <v>125</v>
      </c>
      <c r="E115" s="169"/>
      <c r="F115" s="169"/>
      <c r="G115" s="169"/>
      <c r="H115" s="169"/>
      <c r="I115" s="170"/>
      <c r="J115" s="171">
        <f>J489</f>
        <v>0</v>
      </c>
      <c r="K115" s="167"/>
      <c r="L115" s="172"/>
    </row>
    <row r="116" spans="1:31" s="10" customFormat="1" ht="19.899999999999999" customHeight="1">
      <c r="B116" s="166"/>
      <c r="C116" s="167"/>
      <c r="D116" s="168" t="s">
        <v>126</v>
      </c>
      <c r="E116" s="169"/>
      <c r="F116" s="169"/>
      <c r="G116" s="169"/>
      <c r="H116" s="169"/>
      <c r="I116" s="170"/>
      <c r="J116" s="171">
        <f>J519</f>
        <v>0</v>
      </c>
      <c r="K116" s="167"/>
      <c r="L116" s="172"/>
    </row>
    <row r="117" spans="1:31" s="10" customFormat="1" ht="19.899999999999999" customHeight="1">
      <c r="B117" s="166"/>
      <c r="C117" s="167"/>
      <c r="D117" s="168" t="s">
        <v>127</v>
      </c>
      <c r="E117" s="169"/>
      <c r="F117" s="169"/>
      <c r="G117" s="169"/>
      <c r="H117" s="169"/>
      <c r="I117" s="170"/>
      <c r="J117" s="171">
        <f>J526</f>
        <v>0</v>
      </c>
      <c r="K117" s="167"/>
      <c r="L117" s="172"/>
    </row>
    <row r="118" spans="1:31" s="10" customFormat="1" ht="19.899999999999999" customHeight="1">
      <c r="B118" s="166"/>
      <c r="C118" s="167"/>
      <c r="D118" s="168" t="s">
        <v>128</v>
      </c>
      <c r="E118" s="169"/>
      <c r="F118" s="169"/>
      <c r="G118" s="169"/>
      <c r="H118" s="169"/>
      <c r="I118" s="170"/>
      <c r="J118" s="171">
        <f>J580</f>
        <v>0</v>
      </c>
      <c r="K118" s="167"/>
      <c r="L118" s="172"/>
    </row>
    <row r="119" spans="1:31" s="10" customFormat="1" ht="19.899999999999999" customHeight="1">
      <c r="B119" s="166"/>
      <c r="C119" s="167"/>
      <c r="D119" s="168" t="s">
        <v>129</v>
      </c>
      <c r="E119" s="169"/>
      <c r="F119" s="169"/>
      <c r="G119" s="169"/>
      <c r="H119" s="169"/>
      <c r="I119" s="170"/>
      <c r="J119" s="171">
        <f>J612</f>
        <v>0</v>
      </c>
      <c r="K119" s="167"/>
      <c r="L119" s="172"/>
    </row>
    <row r="120" spans="1:31" s="10" customFormat="1" ht="19.899999999999999" customHeight="1">
      <c r="B120" s="166"/>
      <c r="C120" s="167"/>
      <c r="D120" s="168" t="s">
        <v>130</v>
      </c>
      <c r="E120" s="169"/>
      <c r="F120" s="169"/>
      <c r="G120" s="169"/>
      <c r="H120" s="169"/>
      <c r="I120" s="170"/>
      <c r="J120" s="171">
        <f>J633</f>
        <v>0</v>
      </c>
      <c r="K120" s="167"/>
      <c r="L120" s="172"/>
    </row>
    <row r="121" spans="1:31" s="9" customFormat="1" ht="24.95" customHeight="1">
      <c r="B121" s="159"/>
      <c r="C121" s="160"/>
      <c r="D121" s="161" t="s">
        <v>131</v>
      </c>
      <c r="E121" s="162"/>
      <c r="F121" s="162"/>
      <c r="G121" s="162"/>
      <c r="H121" s="162"/>
      <c r="I121" s="163"/>
      <c r="J121" s="164">
        <f>J655</f>
        <v>0</v>
      </c>
      <c r="K121" s="160"/>
      <c r="L121" s="165"/>
    </row>
    <row r="122" spans="1:31" s="10" customFormat="1" ht="19.899999999999999" customHeight="1">
      <c r="B122" s="166"/>
      <c r="C122" s="167"/>
      <c r="D122" s="168" t="s">
        <v>132</v>
      </c>
      <c r="E122" s="169"/>
      <c r="F122" s="169"/>
      <c r="G122" s="169"/>
      <c r="H122" s="169"/>
      <c r="I122" s="170"/>
      <c r="J122" s="171">
        <f>J656</f>
        <v>0</v>
      </c>
      <c r="K122" s="167"/>
      <c r="L122" s="172"/>
    </row>
    <row r="123" spans="1:31" s="9" customFormat="1" ht="21.75" customHeight="1">
      <c r="B123" s="159"/>
      <c r="C123" s="160"/>
      <c r="D123" s="173" t="s">
        <v>133</v>
      </c>
      <c r="E123" s="160"/>
      <c r="F123" s="160"/>
      <c r="G123" s="160"/>
      <c r="H123" s="160"/>
      <c r="I123" s="174"/>
      <c r="J123" s="175">
        <f>J658</f>
        <v>0</v>
      </c>
      <c r="K123" s="160"/>
      <c r="L123" s="165"/>
    </row>
    <row r="124" spans="1:31" s="2" customFormat="1" ht="21.75" customHeight="1">
      <c r="A124" s="35"/>
      <c r="B124" s="36"/>
      <c r="C124" s="37"/>
      <c r="D124" s="37"/>
      <c r="E124" s="37"/>
      <c r="F124" s="37"/>
      <c r="G124" s="37"/>
      <c r="H124" s="37"/>
      <c r="I124" s="113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55"/>
      <c r="C125" s="56"/>
      <c r="D125" s="56"/>
      <c r="E125" s="56"/>
      <c r="F125" s="56"/>
      <c r="G125" s="56"/>
      <c r="H125" s="56"/>
      <c r="I125" s="150"/>
      <c r="J125" s="56"/>
      <c r="K125" s="56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9" spans="1:63" s="2" customFormat="1" ht="6.95" customHeight="1">
      <c r="A129" s="35"/>
      <c r="B129" s="57"/>
      <c r="C129" s="58"/>
      <c r="D129" s="58"/>
      <c r="E129" s="58"/>
      <c r="F129" s="58"/>
      <c r="G129" s="58"/>
      <c r="H129" s="58"/>
      <c r="I129" s="153"/>
      <c r="J129" s="58"/>
      <c r="K129" s="58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24.95" customHeight="1">
      <c r="A130" s="35"/>
      <c r="B130" s="36"/>
      <c r="C130" s="24" t="s">
        <v>134</v>
      </c>
      <c r="D130" s="37"/>
      <c r="E130" s="37"/>
      <c r="F130" s="37"/>
      <c r="G130" s="37"/>
      <c r="H130" s="37"/>
      <c r="I130" s="113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113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2" customHeight="1">
      <c r="A132" s="35"/>
      <c r="B132" s="36"/>
      <c r="C132" s="30" t="s">
        <v>16</v>
      </c>
      <c r="D132" s="37"/>
      <c r="E132" s="37"/>
      <c r="F132" s="37"/>
      <c r="G132" s="37"/>
      <c r="H132" s="37"/>
      <c r="I132" s="113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16.5" customHeight="1">
      <c r="A133" s="35"/>
      <c r="B133" s="36"/>
      <c r="C133" s="37"/>
      <c r="D133" s="37"/>
      <c r="E133" s="349" t="str">
        <f>E7</f>
        <v>11_200101</v>
      </c>
      <c r="F133" s="350"/>
      <c r="G133" s="350"/>
      <c r="H133" s="350"/>
      <c r="I133" s="113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12" customHeight="1">
      <c r="A134" s="35"/>
      <c r="B134" s="36"/>
      <c r="C134" s="30" t="s">
        <v>100</v>
      </c>
      <c r="D134" s="37"/>
      <c r="E134" s="37"/>
      <c r="F134" s="37"/>
      <c r="G134" s="37"/>
      <c r="H134" s="37"/>
      <c r="I134" s="113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16.5" customHeight="1">
      <c r="A135" s="35"/>
      <c r="B135" s="36"/>
      <c r="C135" s="37"/>
      <c r="D135" s="37"/>
      <c r="E135" s="320" t="str">
        <f>E9</f>
        <v>Brigádnická 1034/43 - Rekonstrukce bytu č. 43</v>
      </c>
      <c r="F135" s="351"/>
      <c r="G135" s="351"/>
      <c r="H135" s="351"/>
      <c r="I135" s="113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6.95" customHeight="1">
      <c r="A136" s="35"/>
      <c r="B136" s="36"/>
      <c r="C136" s="37"/>
      <c r="D136" s="37"/>
      <c r="E136" s="37"/>
      <c r="F136" s="37"/>
      <c r="G136" s="37"/>
      <c r="H136" s="37"/>
      <c r="I136" s="113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12" customHeight="1">
      <c r="A137" s="35"/>
      <c r="B137" s="36"/>
      <c r="C137" s="30" t="s">
        <v>20</v>
      </c>
      <c r="D137" s="37"/>
      <c r="E137" s="37"/>
      <c r="F137" s="28" t="str">
        <f>F12</f>
        <v>Jáchymovská 1, Ostrov 363 01</v>
      </c>
      <c r="G137" s="37"/>
      <c r="H137" s="37"/>
      <c r="I137" s="115" t="s">
        <v>22</v>
      </c>
      <c r="J137" s="67" t="str">
        <f>IF(J12="","",J12)</f>
        <v>8. 3. 2020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6.95" customHeight="1">
      <c r="A138" s="35"/>
      <c r="B138" s="36"/>
      <c r="C138" s="37"/>
      <c r="D138" s="37"/>
      <c r="E138" s="37"/>
      <c r="F138" s="37"/>
      <c r="G138" s="37"/>
      <c r="H138" s="37"/>
      <c r="I138" s="113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15.2" customHeight="1">
      <c r="A139" s="35"/>
      <c r="B139" s="36"/>
      <c r="C139" s="30" t="s">
        <v>24</v>
      </c>
      <c r="D139" s="37"/>
      <c r="E139" s="37"/>
      <c r="F139" s="28" t="str">
        <f>E15</f>
        <v>Městský úřad Ostrov</v>
      </c>
      <c r="G139" s="37"/>
      <c r="H139" s="37"/>
      <c r="I139" s="115" t="s">
        <v>32</v>
      </c>
      <c r="J139" s="33" t="str">
        <f>E21</f>
        <v xml:space="preserve"> </v>
      </c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2" customFormat="1" ht="15.2" customHeight="1">
      <c r="A140" s="35"/>
      <c r="B140" s="36"/>
      <c r="C140" s="30" t="s">
        <v>30</v>
      </c>
      <c r="D140" s="37"/>
      <c r="E140" s="37"/>
      <c r="F140" s="28" t="str">
        <f>IF(E18="","",E18)</f>
        <v>Vyplň údaj</v>
      </c>
      <c r="G140" s="37"/>
      <c r="H140" s="37"/>
      <c r="I140" s="115" t="s">
        <v>35</v>
      </c>
      <c r="J140" s="33" t="str">
        <f>E24</f>
        <v xml:space="preserve"> </v>
      </c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3" s="2" customFormat="1" ht="10.35" customHeight="1">
      <c r="A141" s="35"/>
      <c r="B141" s="36"/>
      <c r="C141" s="37"/>
      <c r="D141" s="37"/>
      <c r="E141" s="37"/>
      <c r="F141" s="37"/>
      <c r="G141" s="37"/>
      <c r="H141" s="37"/>
      <c r="I141" s="113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63" s="11" customFormat="1" ht="29.25" customHeight="1">
      <c r="A142" s="176"/>
      <c r="B142" s="177"/>
      <c r="C142" s="178" t="s">
        <v>135</v>
      </c>
      <c r="D142" s="179" t="s">
        <v>63</v>
      </c>
      <c r="E142" s="179" t="s">
        <v>59</v>
      </c>
      <c r="F142" s="179" t="s">
        <v>60</v>
      </c>
      <c r="G142" s="179" t="s">
        <v>136</v>
      </c>
      <c r="H142" s="179" t="s">
        <v>137</v>
      </c>
      <c r="I142" s="180" t="s">
        <v>138</v>
      </c>
      <c r="J142" s="181" t="s">
        <v>104</v>
      </c>
      <c r="K142" s="182" t="s">
        <v>139</v>
      </c>
      <c r="L142" s="183"/>
      <c r="M142" s="76" t="s">
        <v>1</v>
      </c>
      <c r="N142" s="77" t="s">
        <v>42</v>
      </c>
      <c r="O142" s="77" t="s">
        <v>140</v>
      </c>
      <c r="P142" s="77" t="s">
        <v>141</v>
      </c>
      <c r="Q142" s="77" t="s">
        <v>142</v>
      </c>
      <c r="R142" s="77" t="s">
        <v>143</v>
      </c>
      <c r="S142" s="77" t="s">
        <v>144</v>
      </c>
      <c r="T142" s="78" t="s">
        <v>145</v>
      </c>
      <c r="U142" s="176"/>
      <c r="V142" s="176"/>
      <c r="W142" s="176"/>
      <c r="X142" s="176"/>
      <c r="Y142" s="176"/>
      <c r="Z142" s="176"/>
      <c r="AA142" s="176"/>
      <c r="AB142" s="176"/>
      <c r="AC142" s="176"/>
      <c r="AD142" s="176"/>
      <c r="AE142" s="176"/>
    </row>
    <row r="143" spans="1:63" s="2" customFormat="1" ht="22.9" customHeight="1">
      <c r="A143" s="35"/>
      <c r="B143" s="36"/>
      <c r="C143" s="83" t="s">
        <v>146</v>
      </c>
      <c r="D143" s="37"/>
      <c r="E143" s="37"/>
      <c r="F143" s="37"/>
      <c r="G143" s="37"/>
      <c r="H143" s="37"/>
      <c r="I143" s="113"/>
      <c r="J143" s="184">
        <f>BK143</f>
        <v>0</v>
      </c>
      <c r="K143" s="37"/>
      <c r="L143" s="40"/>
      <c r="M143" s="79"/>
      <c r="N143" s="185"/>
      <c r="O143" s="80"/>
      <c r="P143" s="186">
        <f>P144+P296+P655+P658</f>
        <v>0</v>
      </c>
      <c r="Q143" s="80"/>
      <c r="R143" s="186">
        <f>R144+R296+R655+R658</f>
        <v>16.511048530000004</v>
      </c>
      <c r="S143" s="80"/>
      <c r="T143" s="187">
        <f>T144+T296+T655+T658</f>
        <v>23.140944229999999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77</v>
      </c>
      <c r="AU143" s="18" t="s">
        <v>106</v>
      </c>
      <c r="BK143" s="188">
        <f>BK144+BK296+BK655+BK658</f>
        <v>0</v>
      </c>
    </row>
    <row r="144" spans="1:63" s="12" customFormat="1" ht="25.9" customHeight="1">
      <c r="B144" s="189"/>
      <c r="C144" s="190"/>
      <c r="D144" s="191" t="s">
        <v>77</v>
      </c>
      <c r="E144" s="192" t="s">
        <v>147</v>
      </c>
      <c r="F144" s="192" t="s">
        <v>148</v>
      </c>
      <c r="G144" s="190"/>
      <c r="H144" s="190"/>
      <c r="I144" s="193"/>
      <c r="J144" s="175">
        <f>BK144</f>
        <v>0</v>
      </c>
      <c r="K144" s="190"/>
      <c r="L144" s="194"/>
      <c r="M144" s="195"/>
      <c r="N144" s="196"/>
      <c r="O144" s="196"/>
      <c r="P144" s="197">
        <f>P145+P158+P238+P280+P294</f>
        <v>0</v>
      </c>
      <c r="Q144" s="196"/>
      <c r="R144" s="197">
        <f>R145+R158+R238+R280+R294</f>
        <v>13.994356920000003</v>
      </c>
      <c r="S144" s="196"/>
      <c r="T144" s="198">
        <f>T145+T158+T238+T280+T294</f>
        <v>6.6974500000000008</v>
      </c>
      <c r="AR144" s="199" t="s">
        <v>86</v>
      </c>
      <c r="AT144" s="200" t="s">
        <v>77</v>
      </c>
      <c r="AU144" s="200" t="s">
        <v>78</v>
      </c>
      <c r="AY144" s="199" t="s">
        <v>149</v>
      </c>
      <c r="BK144" s="201">
        <f>BK145+BK158+BK238+BK280+BK294</f>
        <v>0</v>
      </c>
    </row>
    <row r="145" spans="1:65" s="12" customFormat="1" ht="22.9" customHeight="1">
      <c r="B145" s="189"/>
      <c r="C145" s="190"/>
      <c r="D145" s="191" t="s">
        <v>77</v>
      </c>
      <c r="E145" s="202" t="s">
        <v>92</v>
      </c>
      <c r="F145" s="202" t="s">
        <v>150</v>
      </c>
      <c r="G145" s="190"/>
      <c r="H145" s="190"/>
      <c r="I145" s="193"/>
      <c r="J145" s="203">
        <f>BK145</f>
        <v>0</v>
      </c>
      <c r="K145" s="190"/>
      <c r="L145" s="194"/>
      <c r="M145" s="195"/>
      <c r="N145" s="196"/>
      <c r="O145" s="196"/>
      <c r="P145" s="197">
        <f>SUM(P146:P157)</f>
        <v>0</v>
      </c>
      <c r="Q145" s="196"/>
      <c r="R145" s="197">
        <f>SUM(R146:R157)</f>
        <v>0.79272410000000004</v>
      </c>
      <c r="S145" s="196"/>
      <c r="T145" s="198">
        <f>SUM(T146:T157)</f>
        <v>0</v>
      </c>
      <c r="AR145" s="199" t="s">
        <v>86</v>
      </c>
      <c r="AT145" s="200" t="s">
        <v>77</v>
      </c>
      <c r="AU145" s="200" t="s">
        <v>86</v>
      </c>
      <c r="AY145" s="199" t="s">
        <v>149</v>
      </c>
      <c r="BK145" s="201">
        <f>SUM(BK146:BK157)</f>
        <v>0</v>
      </c>
    </row>
    <row r="146" spans="1:65" s="2" customFormat="1" ht="21.75" customHeight="1">
      <c r="A146" s="35"/>
      <c r="B146" s="36"/>
      <c r="C146" s="204" t="s">
        <v>86</v>
      </c>
      <c r="D146" s="204" t="s">
        <v>151</v>
      </c>
      <c r="E146" s="205" t="s">
        <v>152</v>
      </c>
      <c r="F146" s="206" t="s">
        <v>153</v>
      </c>
      <c r="G146" s="207" t="s">
        <v>90</v>
      </c>
      <c r="H146" s="208">
        <v>4.2</v>
      </c>
      <c r="I146" s="209"/>
      <c r="J146" s="210">
        <f>ROUND(I146*H146,2)</f>
        <v>0</v>
      </c>
      <c r="K146" s="211"/>
      <c r="L146" s="40"/>
      <c r="M146" s="212" t="s">
        <v>1</v>
      </c>
      <c r="N146" s="213" t="s">
        <v>44</v>
      </c>
      <c r="O146" s="72"/>
      <c r="P146" s="214">
        <f>O146*H146</f>
        <v>0</v>
      </c>
      <c r="Q146" s="214">
        <v>6.1969999999999997E-2</v>
      </c>
      <c r="R146" s="214">
        <f>Q146*H146</f>
        <v>0.26027400000000001</v>
      </c>
      <c r="S146" s="214">
        <v>0</v>
      </c>
      <c r="T146" s="21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6" t="s">
        <v>154</v>
      </c>
      <c r="AT146" s="216" t="s">
        <v>151</v>
      </c>
      <c r="AU146" s="216" t="s">
        <v>155</v>
      </c>
      <c r="AY146" s="18" t="s">
        <v>149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155</v>
      </c>
      <c r="BK146" s="217">
        <f>ROUND(I146*H146,2)</f>
        <v>0</v>
      </c>
      <c r="BL146" s="18" t="s">
        <v>154</v>
      </c>
      <c r="BM146" s="216" t="s">
        <v>156</v>
      </c>
    </row>
    <row r="147" spans="1:65" s="13" customFormat="1" ht="11.25">
      <c r="B147" s="218"/>
      <c r="C147" s="219"/>
      <c r="D147" s="220" t="s">
        <v>157</v>
      </c>
      <c r="E147" s="221" t="s">
        <v>1</v>
      </c>
      <c r="F147" s="222" t="s">
        <v>158</v>
      </c>
      <c r="G147" s="219"/>
      <c r="H147" s="223">
        <v>2.1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157</v>
      </c>
      <c r="AU147" s="229" t="s">
        <v>155</v>
      </c>
      <c r="AV147" s="13" t="s">
        <v>155</v>
      </c>
      <c r="AW147" s="13" t="s">
        <v>34</v>
      </c>
      <c r="AX147" s="13" t="s">
        <v>78</v>
      </c>
      <c r="AY147" s="229" t="s">
        <v>149</v>
      </c>
    </row>
    <row r="148" spans="1:65" s="13" customFormat="1" ht="11.25">
      <c r="B148" s="218"/>
      <c r="C148" s="219"/>
      <c r="D148" s="220" t="s">
        <v>157</v>
      </c>
      <c r="E148" s="221" t="s">
        <v>1</v>
      </c>
      <c r="F148" s="222" t="s">
        <v>159</v>
      </c>
      <c r="G148" s="219"/>
      <c r="H148" s="223">
        <v>2.1</v>
      </c>
      <c r="I148" s="224"/>
      <c r="J148" s="219"/>
      <c r="K148" s="219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157</v>
      </c>
      <c r="AU148" s="229" t="s">
        <v>155</v>
      </c>
      <c r="AV148" s="13" t="s">
        <v>155</v>
      </c>
      <c r="AW148" s="13" t="s">
        <v>34</v>
      </c>
      <c r="AX148" s="13" t="s">
        <v>78</v>
      </c>
      <c r="AY148" s="229" t="s">
        <v>149</v>
      </c>
    </row>
    <row r="149" spans="1:65" s="14" customFormat="1" ht="11.25">
      <c r="B149" s="230"/>
      <c r="C149" s="231"/>
      <c r="D149" s="220" t="s">
        <v>157</v>
      </c>
      <c r="E149" s="232" t="s">
        <v>1</v>
      </c>
      <c r="F149" s="233" t="s">
        <v>160</v>
      </c>
      <c r="G149" s="231"/>
      <c r="H149" s="234">
        <v>4.2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157</v>
      </c>
      <c r="AU149" s="240" t="s">
        <v>155</v>
      </c>
      <c r="AV149" s="14" t="s">
        <v>154</v>
      </c>
      <c r="AW149" s="14" t="s">
        <v>34</v>
      </c>
      <c r="AX149" s="14" t="s">
        <v>86</v>
      </c>
      <c r="AY149" s="240" t="s">
        <v>149</v>
      </c>
    </row>
    <row r="150" spans="1:65" s="2" customFormat="1" ht="21.75" customHeight="1">
      <c r="A150" s="35"/>
      <c r="B150" s="36"/>
      <c r="C150" s="204" t="s">
        <v>155</v>
      </c>
      <c r="D150" s="204" t="s">
        <v>151</v>
      </c>
      <c r="E150" s="205" t="s">
        <v>161</v>
      </c>
      <c r="F150" s="206" t="s">
        <v>162</v>
      </c>
      <c r="G150" s="207" t="s">
        <v>90</v>
      </c>
      <c r="H150" s="208">
        <v>4.75</v>
      </c>
      <c r="I150" s="209"/>
      <c r="J150" s="210">
        <f>ROUND(I150*H150,2)</f>
        <v>0</v>
      </c>
      <c r="K150" s="211"/>
      <c r="L150" s="40"/>
      <c r="M150" s="212" t="s">
        <v>1</v>
      </c>
      <c r="N150" s="213" t="s">
        <v>44</v>
      </c>
      <c r="O150" s="72"/>
      <c r="P150" s="214">
        <f>O150*H150</f>
        <v>0</v>
      </c>
      <c r="Q150" s="214">
        <v>5.8970000000000002E-2</v>
      </c>
      <c r="R150" s="214">
        <f>Q150*H150</f>
        <v>0.28010750000000001</v>
      </c>
      <c r="S150" s="214">
        <v>0</v>
      </c>
      <c r="T150" s="21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6" t="s">
        <v>154</v>
      </c>
      <c r="AT150" s="216" t="s">
        <v>151</v>
      </c>
      <c r="AU150" s="216" t="s">
        <v>155</v>
      </c>
      <c r="AY150" s="18" t="s">
        <v>149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155</v>
      </c>
      <c r="BK150" s="217">
        <f>ROUND(I150*H150,2)</f>
        <v>0</v>
      </c>
      <c r="BL150" s="18" t="s">
        <v>154</v>
      </c>
      <c r="BM150" s="216" t="s">
        <v>163</v>
      </c>
    </row>
    <row r="151" spans="1:65" s="15" customFormat="1" ht="11.25">
      <c r="B151" s="241"/>
      <c r="C151" s="242"/>
      <c r="D151" s="220" t="s">
        <v>157</v>
      </c>
      <c r="E151" s="243" t="s">
        <v>1</v>
      </c>
      <c r="F151" s="244" t="s">
        <v>164</v>
      </c>
      <c r="G151" s="242"/>
      <c r="H151" s="243" t="s">
        <v>1</v>
      </c>
      <c r="I151" s="245"/>
      <c r="J151" s="242"/>
      <c r="K151" s="242"/>
      <c r="L151" s="246"/>
      <c r="M151" s="247"/>
      <c r="N151" s="248"/>
      <c r="O151" s="248"/>
      <c r="P151" s="248"/>
      <c r="Q151" s="248"/>
      <c r="R151" s="248"/>
      <c r="S151" s="248"/>
      <c r="T151" s="249"/>
      <c r="AT151" s="250" t="s">
        <v>157</v>
      </c>
      <c r="AU151" s="250" t="s">
        <v>155</v>
      </c>
      <c r="AV151" s="15" t="s">
        <v>86</v>
      </c>
      <c r="AW151" s="15" t="s">
        <v>34</v>
      </c>
      <c r="AX151" s="15" t="s">
        <v>78</v>
      </c>
      <c r="AY151" s="250" t="s">
        <v>149</v>
      </c>
    </row>
    <row r="152" spans="1:65" s="13" customFormat="1" ht="11.25">
      <c r="B152" s="218"/>
      <c r="C152" s="219"/>
      <c r="D152" s="220" t="s">
        <v>157</v>
      </c>
      <c r="E152" s="221" t="s">
        <v>1</v>
      </c>
      <c r="F152" s="222" t="s">
        <v>165</v>
      </c>
      <c r="G152" s="219"/>
      <c r="H152" s="223">
        <v>4.75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157</v>
      </c>
      <c r="AU152" s="229" t="s">
        <v>155</v>
      </c>
      <c r="AV152" s="13" t="s">
        <v>155</v>
      </c>
      <c r="AW152" s="13" t="s">
        <v>34</v>
      </c>
      <c r="AX152" s="13" t="s">
        <v>78</v>
      </c>
      <c r="AY152" s="229" t="s">
        <v>149</v>
      </c>
    </row>
    <row r="153" spans="1:65" s="14" customFormat="1" ht="11.25">
      <c r="B153" s="230"/>
      <c r="C153" s="231"/>
      <c r="D153" s="220" t="s">
        <v>157</v>
      </c>
      <c r="E153" s="232" t="s">
        <v>1</v>
      </c>
      <c r="F153" s="233" t="s">
        <v>160</v>
      </c>
      <c r="G153" s="231"/>
      <c r="H153" s="234">
        <v>4.75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157</v>
      </c>
      <c r="AU153" s="240" t="s">
        <v>155</v>
      </c>
      <c r="AV153" s="14" t="s">
        <v>154</v>
      </c>
      <c r="AW153" s="14" t="s">
        <v>34</v>
      </c>
      <c r="AX153" s="14" t="s">
        <v>86</v>
      </c>
      <c r="AY153" s="240" t="s">
        <v>149</v>
      </c>
    </row>
    <row r="154" spans="1:65" s="2" customFormat="1" ht="21.75" customHeight="1">
      <c r="A154" s="35"/>
      <c r="B154" s="36"/>
      <c r="C154" s="204" t="s">
        <v>92</v>
      </c>
      <c r="D154" s="204" t="s">
        <v>151</v>
      </c>
      <c r="E154" s="205" t="s">
        <v>166</v>
      </c>
      <c r="F154" s="206" t="s">
        <v>167</v>
      </c>
      <c r="G154" s="207" t="s">
        <v>90</v>
      </c>
      <c r="H154" s="208">
        <v>2.88</v>
      </c>
      <c r="I154" s="209"/>
      <c r="J154" s="210">
        <f>ROUND(I154*H154,2)</f>
        <v>0</v>
      </c>
      <c r="K154" s="211"/>
      <c r="L154" s="40"/>
      <c r="M154" s="212" t="s">
        <v>1</v>
      </c>
      <c r="N154" s="213" t="s">
        <v>44</v>
      </c>
      <c r="O154" s="72"/>
      <c r="P154" s="214">
        <f>O154*H154</f>
        <v>0</v>
      </c>
      <c r="Q154" s="214">
        <v>5.2519999999999997E-2</v>
      </c>
      <c r="R154" s="214">
        <f>Q154*H154</f>
        <v>0.15125759999999999</v>
      </c>
      <c r="S154" s="214">
        <v>0</v>
      </c>
      <c r="T154" s="21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6" t="s">
        <v>154</v>
      </c>
      <c r="AT154" s="216" t="s">
        <v>151</v>
      </c>
      <c r="AU154" s="216" t="s">
        <v>155</v>
      </c>
      <c r="AY154" s="18" t="s">
        <v>149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155</v>
      </c>
      <c r="BK154" s="217">
        <f>ROUND(I154*H154,2)</f>
        <v>0</v>
      </c>
      <c r="BL154" s="18" t="s">
        <v>154</v>
      </c>
      <c r="BM154" s="216" t="s">
        <v>168</v>
      </c>
    </row>
    <row r="155" spans="1:65" s="13" customFormat="1" ht="11.25">
      <c r="B155" s="218"/>
      <c r="C155" s="219"/>
      <c r="D155" s="220" t="s">
        <v>157</v>
      </c>
      <c r="E155" s="221" t="s">
        <v>1</v>
      </c>
      <c r="F155" s="222" t="s">
        <v>169</v>
      </c>
      <c r="G155" s="219"/>
      <c r="H155" s="223">
        <v>2.88</v>
      </c>
      <c r="I155" s="224"/>
      <c r="J155" s="219"/>
      <c r="K155" s="219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157</v>
      </c>
      <c r="AU155" s="229" t="s">
        <v>155</v>
      </c>
      <c r="AV155" s="13" t="s">
        <v>155</v>
      </c>
      <c r="AW155" s="13" t="s">
        <v>34</v>
      </c>
      <c r="AX155" s="13" t="s">
        <v>86</v>
      </c>
      <c r="AY155" s="229" t="s">
        <v>149</v>
      </c>
    </row>
    <row r="156" spans="1:65" s="2" customFormat="1" ht="21.75" customHeight="1">
      <c r="A156" s="35"/>
      <c r="B156" s="36"/>
      <c r="C156" s="204" t="s">
        <v>154</v>
      </c>
      <c r="D156" s="204" t="s">
        <v>151</v>
      </c>
      <c r="E156" s="205" t="s">
        <v>170</v>
      </c>
      <c r="F156" s="206" t="s">
        <v>171</v>
      </c>
      <c r="G156" s="207" t="s">
        <v>90</v>
      </c>
      <c r="H156" s="208">
        <v>1.38</v>
      </c>
      <c r="I156" s="209"/>
      <c r="J156" s="210">
        <f>ROUND(I156*H156,2)</f>
        <v>0</v>
      </c>
      <c r="K156" s="211"/>
      <c r="L156" s="40"/>
      <c r="M156" s="212" t="s">
        <v>1</v>
      </c>
      <c r="N156" s="213" t="s">
        <v>44</v>
      </c>
      <c r="O156" s="72"/>
      <c r="P156" s="214">
        <f>O156*H156</f>
        <v>0</v>
      </c>
      <c r="Q156" s="214">
        <v>7.3249999999999996E-2</v>
      </c>
      <c r="R156" s="214">
        <f>Q156*H156</f>
        <v>0.10108499999999998</v>
      </c>
      <c r="S156" s="214">
        <v>0</v>
      </c>
      <c r="T156" s="21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6" t="s">
        <v>154</v>
      </c>
      <c r="AT156" s="216" t="s">
        <v>151</v>
      </c>
      <c r="AU156" s="216" t="s">
        <v>155</v>
      </c>
      <c r="AY156" s="18" t="s">
        <v>149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155</v>
      </c>
      <c r="BK156" s="217">
        <f>ROUND(I156*H156,2)</f>
        <v>0</v>
      </c>
      <c r="BL156" s="18" t="s">
        <v>154</v>
      </c>
      <c r="BM156" s="216" t="s">
        <v>172</v>
      </c>
    </row>
    <row r="157" spans="1:65" s="13" customFormat="1" ht="11.25">
      <c r="B157" s="218"/>
      <c r="C157" s="219"/>
      <c r="D157" s="220" t="s">
        <v>157</v>
      </c>
      <c r="E157" s="221" t="s">
        <v>1</v>
      </c>
      <c r="F157" s="222" t="s">
        <v>173</v>
      </c>
      <c r="G157" s="219"/>
      <c r="H157" s="223">
        <v>1.38</v>
      </c>
      <c r="I157" s="224"/>
      <c r="J157" s="219"/>
      <c r="K157" s="219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157</v>
      </c>
      <c r="AU157" s="229" t="s">
        <v>155</v>
      </c>
      <c r="AV157" s="13" t="s">
        <v>155</v>
      </c>
      <c r="AW157" s="13" t="s">
        <v>34</v>
      </c>
      <c r="AX157" s="13" t="s">
        <v>86</v>
      </c>
      <c r="AY157" s="229" t="s">
        <v>149</v>
      </c>
    </row>
    <row r="158" spans="1:65" s="12" customFormat="1" ht="22.9" customHeight="1">
      <c r="B158" s="189"/>
      <c r="C158" s="190"/>
      <c r="D158" s="191" t="s">
        <v>77</v>
      </c>
      <c r="E158" s="202" t="s">
        <v>174</v>
      </c>
      <c r="F158" s="202" t="s">
        <v>175</v>
      </c>
      <c r="G158" s="190"/>
      <c r="H158" s="190"/>
      <c r="I158" s="193"/>
      <c r="J158" s="203">
        <f>BK158</f>
        <v>0</v>
      </c>
      <c r="K158" s="190"/>
      <c r="L158" s="194"/>
      <c r="M158" s="195"/>
      <c r="N158" s="196"/>
      <c r="O158" s="196"/>
      <c r="P158" s="197">
        <f>SUM(P159:P237)</f>
        <v>0</v>
      </c>
      <c r="Q158" s="196"/>
      <c r="R158" s="197">
        <f>SUM(R159:R237)</f>
        <v>13.197441220000004</v>
      </c>
      <c r="S158" s="196"/>
      <c r="T158" s="198">
        <f>SUM(T159:T237)</f>
        <v>0</v>
      </c>
      <c r="AR158" s="199" t="s">
        <v>86</v>
      </c>
      <c r="AT158" s="200" t="s">
        <v>77</v>
      </c>
      <c r="AU158" s="200" t="s">
        <v>86</v>
      </c>
      <c r="AY158" s="199" t="s">
        <v>149</v>
      </c>
      <c r="BK158" s="201">
        <f>SUM(BK159:BK237)</f>
        <v>0</v>
      </c>
    </row>
    <row r="159" spans="1:65" s="2" customFormat="1" ht="21.75" customHeight="1">
      <c r="A159" s="35"/>
      <c r="B159" s="36"/>
      <c r="C159" s="204" t="s">
        <v>176</v>
      </c>
      <c r="D159" s="204" t="s">
        <v>151</v>
      </c>
      <c r="E159" s="205" t="s">
        <v>177</v>
      </c>
      <c r="F159" s="206" t="s">
        <v>178</v>
      </c>
      <c r="G159" s="207" t="s">
        <v>90</v>
      </c>
      <c r="H159" s="208">
        <v>104.79</v>
      </c>
      <c r="I159" s="209"/>
      <c r="J159" s="210">
        <f>ROUND(I159*H159,2)</f>
        <v>0</v>
      </c>
      <c r="K159" s="211"/>
      <c r="L159" s="40"/>
      <c r="M159" s="212" t="s">
        <v>1</v>
      </c>
      <c r="N159" s="213" t="s">
        <v>44</v>
      </c>
      <c r="O159" s="72"/>
      <c r="P159" s="214">
        <f>O159*H159</f>
        <v>0</v>
      </c>
      <c r="Q159" s="214">
        <v>2.5999999999999998E-4</v>
      </c>
      <c r="R159" s="214">
        <f>Q159*H159</f>
        <v>2.7245399999999999E-2</v>
      </c>
      <c r="S159" s="214">
        <v>0</v>
      </c>
      <c r="T159" s="21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6" t="s">
        <v>154</v>
      </c>
      <c r="AT159" s="216" t="s">
        <v>151</v>
      </c>
      <c r="AU159" s="216" t="s">
        <v>155</v>
      </c>
      <c r="AY159" s="18" t="s">
        <v>149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155</v>
      </c>
      <c r="BK159" s="217">
        <f>ROUND(I159*H159,2)</f>
        <v>0</v>
      </c>
      <c r="BL159" s="18" t="s">
        <v>154</v>
      </c>
      <c r="BM159" s="216" t="s">
        <v>179</v>
      </c>
    </row>
    <row r="160" spans="1:65" s="13" customFormat="1" ht="11.25">
      <c r="B160" s="218"/>
      <c r="C160" s="219"/>
      <c r="D160" s="220" t="s">
        <v>157</v>
      </c>
      <c r="E160" s="221" t="s">
        <v>1</v>
      </c>
      <c r="F160" s="222" t="s">
        <v>180</v>
      </c>
      <c r="G160" s="219"/>
      <c r="H160" s="223">
        <v>11.22</v>
      </c>
      <c r="I160" s="224"/>
      <c r="J160" s="219"/>
      <c r="K160" s="219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157</v>
      </c>
      <c r="AU160" s="229" t="s">
        <v>155</v>
      </c>
      <c r="AV160" s="13" t="s">
        <v>155</v>
      </c>
      <c r="AW160" s="13" t="s">
        <v>34</v>
      </c>
      <c r="AX160" s="13" t="s">
        <v>78</v>
      </c>
      <c r="AY160" s="229" t="s">
        <v>149</v>
      </c>
    </row>
    <row r="161" spans="1:65" s="13" customFormat="1" ht="11.25">
      <c r="B161" s="218"/>
      <c r="C161" s="219"/>
      <c r="D161" s="220" t="s">
        <v>157</v>
      </c>
      <c r="E161" s="221" t="s">
        <v>1</v>
      </c>
      <c r="F161" s="222" t="s">
        <v>181</v>
      </c>
      <c r="G161" s="219"/>
      <c r="H161" s="223">
        <v>22.08</v>
      </c>
      <c r="I161" s="224"/>
      <c r="J161" s="219"/>
      <c r="K161" s="219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157</v>
      </c>
      <c r="AU161" s="229" t="s">
        <v>155</v>
      </c>
      <c r="AV161" s="13" t="s">
        <v>155</v>
      </c>
      <c r="AW161" s="13" t="s">
        <v>34</v>
      </c>
      <c r="AX161" s="13" t="s">
        <v>78</v>
      </c>
      <c r="AY161" s="229" t="s">
        <v>149</v>
      </c>
    </row>
    <row r="162" spans="1:65" s="13" customFormat="1" ht="11.25">
      <c r="B162" s="218"/>
      <c r="C162" s="219"/>
      <c r="D162" s="220" t="s">
        <v>157</v>
      </c>
      <c r="E162" s="221" t="s">
        <v>1</v>
      </c>
      <c r="F162" s="222" t="s">
        <v>182</v>
      </c>
      <c r="G162" s="219"/>
      <c r="H162" s="223">
        <v>16.32</v>
      </c>
      <c r="I162" s="224"/>
      <c r="J162" s="219"/>
      <c r="K162" s="219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157</v>
      </c>
      <c r="AU162" s="229" t="s">
        <v>155</v>
      </c>
      <c r="AV162" s="13" t="s">
        <v>155</v>
      </c>
      <c r="AW162" s="13" t="s">
        <v>34</v>
      </c>
      <c r="AX162" s="13" t="s">
        <v>78</v>
      </c>
      <c r="AY162" s="229" t="s">
        <v>149</v>
      </c>
    </row>
    <row r="163" spans="1:65" s="13" customFormat="1" ht="11.25">
      <c r="B163" s="218"/>
      <c r="C163" s="219"/>
      <c r="D163" s="220" t="s">
        <v>157</v>
      </c>
      <c r="E163" s="221" t="s">
        <v>1</v>
      </c>
      <c r="F163" s="222" t="s">
        <v>183</v>
      </c>
      <c r="G163" s="219"/>
      <c r="H163" s="223">
        <v>21.6</v>
      </c>
      <c r="I163" s="224"/>
      <c r="J163" s="219"/>
      <c r="K163" s="219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157</v>
      </c>
      <c r="AU163" s="229" t="s">
        <v>155</v>
      </c>
      <c r="AV163" s="13" t="s">
        <v>155</v>
      </c>
      <c r="AW163" s="13" t="s">
        <v>34</v>
      </c>
      <c r="AX163" s="13" t="s">
        <v>78</v>
      </c>
      <c r="AY163" s="229" t="s">
        <v>149</v>
      </c>
    </row>
    <row r="164" spans="1:65" s="13" customFormat="1" ht="11.25">
      <c r="B164" s="218"/>
      <c r="C164" s="219"/>
      <c r="D164" s="220" t="s">
        <v>157</v>
      </c>
      <c r="E164" s="221" t="s">
        <v>1</v>
      </c>
      <c r="F164" s="222" t="s">
        <v>184</v>
      </c>
      <c r="G164" s="219"/>
      <c r="H164" s="223">
        <v>18.899999999999999</v>
      </c>
      <c r="I164" s="224"/>
      <c r="J164" s="219"/>
      <c r="K164" s="219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157</v>
      </c>
      <c r="AU164" s="229" t="s">
        <v>155</v>
      </c>
      <c r="AV164" s="13" t="s">
        <v>155</v>
      </c>
      <c r="AW164" s="13" t="s">
        <v>34</v>
      </c>
      <c r="AX164" s="13" t="s">
        <v>78</v>
      </c>
      <c r="AY164" s="229" t="s">
        <v>149</v>
      </c>
    </row>
    <row r="165" spans="1:65" s="13" customFormat="1" ht="11.25">
      <c r="B165" s="218"/>
      <c r="C165" s="219"/>
      <c r="D165" s="220" t="s">
        <v>157</v>
      </c>
      <c r="E165" s="221" t="s">
        <v>1</v>
      </c>
      <c r="F165" s="222" t="s">
        <v>185</v>
      </c>
      <c r="G165" s="219"/>
      <c r="H165" s="223">
        <v>9.06</v>
      </c>
      <c r="I165" s="224"/>
      <c r="J165" s="219"/>
      <c r="K165" s="219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157</v>
      </c>
      <c r="AU165" s="229" t="s">
        <v>155</v>
      </c>
      <c r="AV165" s="13" t="s">
        <v>155</v>
      </c>
      <c r="AW165" s="13" t="s">
        <v>34</v>
      </c>
      <c r="AX165" s="13" t="s">
        <v>78</v>
      </c>
      <c r="AY165" s="229" t="s">
        <v>149</v>
      </c>
    </row>
    <row r="166" spans="1:65" s="13" customFormat="1" ht="11.25">
      <c r="B166" s="218"/>
      <c r="C166" s="219"/>
      <c r="D166" s="220" t="s">
        <v>157</v>
      </c>
      <c r="E166" s="221" t="s">
        <v>1</v>
      </c>
      <c r="F166" s="222" t="s">
        <v>186</v>
      </c>
      <c r="G166" s="219"/>
      <c r="H166" s="223">
        <v>1</v>
      </c>
      <c r="I166" s="224"/>
      <c r="J166" s="219"/>
      <c r="K166" s="219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157</v>
      </c>
      <c r="AU166" s="229" t="s">
        <v>155</v>
      </c>
      <c r="AV166" s="13" t="s">
        <v>155</v>
      </c>
      <c r="AW166" s="13" t="s">
        <v>34</v>
      </c>
      <c r="AX166" s="13" t="s">
        <v>78</v>
      </c>
      <c r="AY166" s="229" t="s">
        <v>149</v>
      </c>
    </row>
    <row r="167" spans="1:65" s="13" customFormat="1" ht="11.25">
      <c r="B167" s="218"/>
      <c r="C167" s="219"/>
      <c r="D167" s="220" t="s">
        <v>157</v>
      </c>
      <c r="E167" s="221" t="s">
        <v>1</v>
      </c>
      <c r="F167" s="222" t="s">
        <v>187</v>
      </c>
      <c r="G167" s="219"/>
      <c r="H167" s="223">
        <v>3.23</v>
      </c>
      <c r="I167" s="224"/>
      <c r="J167" s="219"/>
      <c r="K167" s="219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157</v>
      </c>
      <c r="AU167" s="229" t="s">
        <v>155</v>
      </c>
      <c r="AV167" s="13" t="s">
        <v>155</v>
      </c>
      <c r="AW167" s="13" t="s">
        <v>34</v>
      </c>
      <c r="AX167" s="13" t="s">
        <v>78</v>
      </c>
      <c r="AY167" s="229" t="s">
        <v>149</v>
      </c>
    </row>
    <row r="168" spans="1:65" s="13" customFormat="1" ht="11.25">
      <c r="B168" s="218"/>
      <c r="C168" s="219"/>
      <c r="D168" s="220" t="s">
        <v>157</v>
      </c>
      <c r="E168" s="221" t="s">
        <v>1</v>
      </c>
      <c r="F168" s="222" t="s">
        <v>188</v>
      </c>
      <c r="G168" s="219"/>
      <c r="H168" s="223">
        <v>1.38</v>
      </c>
      <c r="I168" s="224"/>
      <c r="J168" s="219"/>
      <c r="K168" s="219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157</v>
      </c>
      <c r="AU168" s="229" t="s">
        <v>155</v>
      </c>
      <c r="AV168" s="13" t="s">
        <v>155</v>
      </c>
      <c r="AW168" s="13" t="s">
        <v>34</v>
      </c>
      <c r="AX168" s="13" t="s">
        <v>78</v>
      </c>
      <c r="AY168" s="229" t="s">
        <v>149</v>
      </c>
    </row>
    <row r="169" spans="1:65" s="14" customFormat="1" ht="11.25">
      <c r="B169" s="230"/>
      <c r="C169" s="231"/>
      <c r="D169" s="220" t="s">
        <v>157</v>
      </c>
      <c r="E169" s="232" t="s">
        <v>1</v>
      </c>
      <c r="F169" s="233" t="s">
        <v>160</v>
      </c>
      <c r="G169" s="231"/>
      <c r="H169" s="234">
        <v>104.79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157</v>
      </c>
      <c r="AU169" s="240" t="s">
        <v>155</v>
      </c>
      <c r="AV169" s="14" t="s">
        <v>154</v>
      </c>
      <c r="AW169" s="14" t="s">
        <v>34</v>
      </c>
      <c r="AX169" s="14" t="s">
        <v>86</v>
      </c>
      <c r="AY169" s="240" t="s">
        <v>149</v>
      </c>
    </row>
    <row r="170" spans="1:65" s="2" customFormat="1" ht="21.75" customHeight="1">
      <c r="A170" s="35"/>
      <c r="B170" s="36"/>
      <c r="C170" s="204" t="s">
        <v>174</v>
      </c>
      <c r="D170" s="204" t="s">
        <v>151</v>
      </c>
      <c r="E170" s="205" t="s">
        <v>189</v>
      </c>
      <c r="F170" s="206" t="s">
        <v>190</v>
      </c>
      <c r="G170" s="207" t="s">
        <v>90</v>
      </c>
      <c r="H170" s="208">
        <v>104.79</v>
      </c>
      <c r="I170" s="209"/>
      <c r="J170" s="210">
        <f>ROUND(I170*H170,2)</f>
        <v>0</v>
      </c>
      <c r="K170" s="211"/>
      <c r="L170" s="40"/>
      <c r="M170" s="212" t="s">
        <v>1</v>
      </c>
      <c r="N170" s="213" t="s">
        <v>44</v>
      </c>
      <c r="O170" s="72"/>
      <c r="P170" s="214">
        <f>O170*H170</f>
        <v>0</v>
      </c>
      <c r="Q170" s="214">
        <v>4.3800000000000002E-3</v>
      </c>
      <c r="R170" s="214">
        <f>Q170*H170</f>
        <v>0.45898020000000006</v>
      </c>
      <c r="S170" s="214">
        <v>0</v>
      </c>
      <c r="T170" s="21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6" t="s">
        <v>154</v>
      </c>
      <c r="AT170" s="216" t="s">
        <v>151</v>
      </c>
      <c r="AU170" s="216" t="s">
        <v>155</v>
      </c>
      <c r="AY170" s="18" t="s">
        <v>149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155</v>
      </c>
      <c r="BK170" s="217">
        <f>ROUND(I170*H170,2)</f>
        <v>0</v>
      </c>
      <c r="BL170" s="18" t="s">
        <v>154</v>
      </c>
      <c r="BM170" s="216" t="s">
        <v>191</v>
      </c>
    </row>
    <row r="171" spans="1:65" s="13" customFormat="1" ht="11.25">
      <c r="B171" s="218"/>
      <c r="C171" s="219"/>
      <c r="D171" s="220" t="s">
        <v>157</v>
      </c>
      <c r="E171" s="221" t="s">
        <v>1</v>
      </c>
      <c r="F171" s="222" t="s">
        <v>88</v>
      </c>
      <c r="G171" s="219"/>
      <c r="H171" s="223">
        <v>104.79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157</v>
      </c>
      <c r="AU171" s="229" t="s">
        <v>155</v>
      </c>
      <c r="AV171" s="13" t="s">
        <v>155</v>
      </c>
      <c r="AW171" s="13" t="s">
        <v>34</v>
      </c>
      <c r="AX171" s="13" t="s">
        <v>86</v>
      </c>
      <c r="AY171" s="229" t="s">
        <v>149</v>
      </c>
    </row>
    <row r="172" spans="1:65" s="2" customFormat="1" ht="21.75" customHeight="1">
      <c r="A172" s="35"/>
      <c r="B172" s="36"/>
      <c r="C172" s="204" t="s">
        <v>192</v>
      </c>
      <c r="D172" s="204" t="s">
        <v>151</v>
      </c>
      <c r="E172" s="205" t="s">
        <v>193</v>
      </c>
      <c r="F172" s="206" t="s">
        <v>194</v>
      </c>
      <c r="G172" s="207" t="s">
        <v>90</v>
      </c>
      <c r="H172" s="208">
        <v>104.79</v>
      </c>
      <c r="I172" s="209"/>
      <c r="J172" s="210">
        <f>ROUND(I172*H172,2)</f>
        <v>0</v>
      </c>
      <c r="K172" s="211"/>
      <c r="L172" s="40"/>
      <c r="M172" s="212" t="s">
        <v>1</v>
      </c>
      <c r="N172" s="213" t="s">
        <v>44</v>
      </c>
      <c r="O172" s="72"/>
      <c r="P172" s="214">
        <f>O172*H172</f>
        <v>0</v>
      </c>
      <c r="Q172" s="214">
        <v>3.0000000000000001E-3</v>
      </c>
      <c r="R172" s="214">
        <f>Q172*H172</f>
        <v>0.31437000000000004</v>
      </c>
      <c r="S172" s="214">
        <v>0</v>
      </c>
      <c r="T172" s="21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6" t="s">
        <v>154</v>
      </c>
      <c r="AT172" s="216" t="s">
        <v>151</v>
      </c>
      <c r="AU172" s="216" t="s">
        <v>155</v>
      </c>
      <c r="AY172" s="18" t="s">
        <v>149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155</v>
      </c>
      <c r="BK172" s="217">
        <f>ROUND(I172*H172,2)</f>
        <v>0</v>
      </c>
      <c r="BL172" s="18" t="s">
        <v>154</v>
      </c>
      <c r="BM172" s="216" t="s">
        <v>195</v>
      </c>
    </row>
    <row r="173" spans="1:65" s="13" customFormat="1" ht="11.25">
      <c r="B173" s="218"/>
      <c r="C173" s="219"/>
      <c r="D173" s="220" t="s">
        <v>157</v>
      </c>
      <c r="E173" s="221" t="s">
        <v>1</v>
      </c>
      <c r="F173" s="222" t="s">
        <v>88</v>
      </c>
      <c r="G173" s="219"/>
      <c r="H173" s="223">
        <v>104.79</v>
      </c>
      <c r="I173" s="224"/>
      <c r="J173" s="219"/>
      <c r="K173" s="219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157</v>
      </c>
      <c r="AU173" s="229" t="s">
        <v>155</v>
      </c>
      <c r="AV173" s="13" t="s">
        <v>155</v>
      </c>
      <c r="AW173" s="13" t="s">
        <v>34</v>
      </c>
      <c r="AX173" s="13" t="s">
        <v>86</v>
      </c>
      <c r="AY173" s="229" t="s">
        <v>149</v>
      </c>
    </row>
    <row r="174" spans="1:65" s="2" customFormat="1" ht="21.75" customHeight="1">
      <c r="A174" s="35"/>
      <c r="B174" s="36"/>
      <c r="C174" s="204" t="s">
        <v>196</v>
      </c>
      <c r="D174" s="204" t="s">
        <v>151</v>
      </c>
      <c r="E174" s="205" t="s">
        <v>197</v>
      </c>
      <c r="F174" s="206" t="s">
        <v>198</v>
      </c>
      <c r="G174" s="207" t="s">
        <v>90</v>
      </c>
      <c r="H174" s="208">
        <v>259.928</v>
      </c>
      <c r="I174" s="209"/>
      <c r="J174" s="210">
        <f>ROUND(I174*H174,2)</f>
        <v>0</v>
      </c>
      <c r="K174" s="211"/>
      <c r="L174" s="40"/>
      <c r="M174" s="212" t="s">
        <v>1</v>
      </c>
      <c r="N174" s="213" t="s">
        <v>44</v>
      </c>
      <c r="O174" s="72"/>
      <c r="P174" s="214">
        <f>O174*H174</f>
        <v>0</v>
      </c>
      <c r="Q174" s="214">
        <v>2.5999999999999998E-4</v>
      </c>
      <c r="R174" s="214">
        <f>Q174*H174</f>
        <v>6.7581279999999994E-2</v>
      </c>
      <c r="S174" s="214">
        <v>0</v>
      </c>
      <c r="T174" s="21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6" t="s">
        <v>154</v>
      </c>
      <c r="AT174" s="216" t="s">
        <v>151</v>
      </c>
      <c r="AU174" s="216" t="s">
        <v>155</v>
      </c>
      <c r="AY174" s="18" t="s">
        <v>149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155</v>
      </c>
      <c r="BK174" s="217">
        <f>ROUND(I174*H174,2)</f>
        <v>0</v>
      </c>
      <c r="BL174" s="18" t="s">
        <v>154</v>
      </c>
      <c r="BM174" s="216" t="s">
        <v>199</v>
      </c>
    </row>
    <row r="175" spans="1:65" s="13" customFormat="1" ht="11.25">
      <c r="B175" s="218"/>
      <c r="C175" s="219"/>
      <c r="D175" s="220" t="s">
        <v>157</v>
      </c>
      <c r="E175" s="221" t="s">
        <v>1</v>
      </c>
      <c r="F175" s="222" t="s">
        <v>200</v>
      </c>
      <c r="G175" s="219"/>
      <c r="H175" s="223">
        <v>32.015000000000001</v>
      </c>
      <c r="I175" s="224"/>
      <c r="J175" s="219"/>
      <c r="K175" s="219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157</v>
      </c>
      <c r="AU175" s="229" t="s">
        <v>155</v>
      </c>
      <c r="AV175" s="13" t="s">
        <v>155</v>
      </c>
      <c r="AW175" s="13" t="s">
        <v>34</v>
      </c>
      <c r="AX175" s="13" t="s">
        <v>78</v>
      </c>
      <c r="AY175" s="229" t="s">
        <v>149</v>
      </c>
    </row>
    <row r="176" spans="1:65" s="13" customFormat="1" ht="11.25">
      <c r="B176" s="218"/>
      <c r="C176" s="219"/>
      <c r="D176" s="220" t="s">
        <v>157</v>
      </c>
      <c r="E176" s="221" t="s">
        <v>1</v>
      </c>
      <c r="F176" s="222" t="s">
        <v>201</v>
      </c>
      <c r="G176" s="219"/>
      <c r="H176" s="223">
        <v>39.590000000000003</v>
      </c>
      <c r="I176" s="224"/>
      <c r="J176" s="219"/>
      <c r="K176" s="219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157</v>
      </c>
      <c r="AU176" s="229" t="s">
        <v>155</v>
      </c>
      <c r="AV176" s="13" t="s">
        <v>155</v>
      </c>
      <c r="AW176" s="13" t="s">
        <v>34</v>
      </c>
      <c r="AX176" s="13" t="s">
        <v>78</v>
      </c>
      <c r="AY176" s="229" t="s">
        <v>149</v>
      </c>
    </row>
    <row r="177" spans="1:65" s="13" customFormat="1" ht="11.25">
      <c r="B177" s="218"/>
      <c r="C177" s="219"/>
      <c r="D177" s="220" t="s">
        <v>157</v>
      </c>
      <c r="E177" s="221" t="s">
        <v>1</v>
      </c>
      <c r="F177" s="222" t="s">
        <v>202</v>
      </c>
      <c r="G177" s="219"/>
      <c r="H177" s="223">
        <v>36.270000000000003</v>
      </c>
      <c r="I177" s="224"/>
      <c r="J177" s="219"/>
      <c r="K177" s="219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157</v>
      </c>
      <c r="AU177" s="229" t="s">
        <v>155</v>
      </c>
      <c r="AV177" s="13" t="s">
        <v>155</v>
      </c>
      <c r="AW177" s="13" t="s">
        <v>34</v>
      </c>
      <c r="AX177" s="13" t="s">
        <v>78</v>
      </c>
      <c r="AY177" s="229" t="s">
        <v>149</v>
      </c>
    </row>
    <row r="178" spans="1:65" s="13" customFormat="1" ht="11.25">
      <c r="B178" s="218"/>
      <c r="C178" s="219"/>
      <c r="D178" s="220" t="s">
        <v>157</v>
      </c>
      <c r="E178" s="221" t="s">
        <v>1</v>
      </c>
      <c r="F178" s="222" t="s">
        <v>203</v>
      </c>
      <c r="G178" s="219"/>
      <c r="H178" s="223">
        <v>40.69</v>
      </c>
      <c r="I178" s="224"/>
      <c r="J178" s="219"/>
      <c r="K178" s="219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157</v>
      </c>
      <c r="AU178" s="229" t="s">
        <v>155</v>
      </c>
      <c r="AV178" s="13" t="s">
        <v>155</v>
      </c>
      <c r="AW178" s="13" t="s">
        <v>34</v>
      </c>
      <c r="AX178" s="13" t="s">
        <v>78</v>
      </c>
      <c r="AY178" s="229" t="s">
        <v>149</v>
      </c>
    </row>
    <row r="179" spans="1:65" s="13" customFormat="1" ht="11.25">
      <c r="B179" s="218"/>
      <c r="C179" s="219"/>
      <c r="D179" s="220" t="s">
        <v>157</v>
      </c>
      <c r="E179" s="221" t="s">
        <v>1</v>
      </c>
      <c r="F179" s="222" t="s">
        <v>204</v>
      </c>
      <c r="G179" s="219"/>
      <c r="H179" s="223">
        <v>39.29</v>
      </c>
      <c r="I179" s="224"/>
      <c r="J179" s="219"/>
      <c r="K179" s="219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157</v>
      </c>
      <c r="AU179" s="229" t="s">
        <v>155</v>
      </c>
      <c r="AV179" s="13" t="s">
        <v>155</v>
      </c>
      <c r="AW179" s="13" t="s">
        <v>34</v>
      </c>
      <c r="AX179" s="13" t="s">
        <v>78</v>
      </c>
      <c r="AY179" s="229" t="s">
        <v>149</v>
      </c>
    </row>
    <row r="180" spans="1:65" s="13" customFormat="1" ht="22.5">
      <c r="B180" s="218"/>
      <c r="C180" s="219"/>
      <c r="D180" s="220" t="s">
        <v>157</v>
      </c>
      <c r="E180" s="221" t="s">
        <v>1</v>
      </c>
      <c r="F180" s="222" t="s">
        <v>205</v>
      </c>
      <c r="G180" s="219"/>
      <c r="H180" s="223">
        <v>31.12</v>
      </c>
      <c r="I180" s="224"/>
      <c r="J180" s="219"/>
      <c r="K180" s="219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157</v>
      </c>
      <c r="AU180" s="229" t="s">
        <v>155</v>
      </c>
      <c r="AV180" s="13" t="s">
        <v>155</v>
      </c>
      <c r="AW180" s="13" t="s">
        <v>34</v>
      </c>
      <c r="AX180" s="13" t="s">
        <v>78</v>
      </c>
      <c r="AY180" s="229" t="s">
        <v>149</v>
      </c>
    </row>
    <row r="181" spans="1:65" s="13" customFormat="1" ht="11.25">
      <c r="B181" s="218"/>
      <c r="C181" s="219"/>
      <c r="D181" s="220" t="s">
        <v>157</v>
      </c>
      <c r="E181" s="221" t="s">
        <v>1</v>
      </c>
      <c r="F181" s="222" t="s">
        <v>206</v>
      </c>
      <c r="G181" s="219"/>
      <c r="H181" s="223">
        <v>8.0030000000000001</v>
      </c>
      <c r="I181" s="224"/>
      <c r="J181" s="219"/>
      <c r="K181" s="219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157</v>
      </c>
      <c r="AU181" s="229" t="s">
        <v>155</v>
      </c>
      <c r="AV181" s="13" t="s">
        <v>155</v>
      </c>
      <c r="AW181" s="13" t="s">
        <v>34</v>
      </c>
      <c r="AX181" s="13" t="s">
        <v>78</v>
      </c>
      <c r="AY181" s="229" t="s">
        <v>149</v>
      </c>
    </row>
    <row r="182" spans="1:65" s="13" customFormat="1" ht="11.25">
      <c r="B182" s="218"/>
      <c r="C182" s="219"/>
      <c r="D182" s="220" t="s">
        <v>157</v>
      </c>
      <c r="E182" s="221" t="s">
        <v>1</v>
      </c>
      <c r="F182" s="222" t="s">
        <v>207</v>
      </c>
      <c r="G182" s="219"/>
      <c r="H182" s="223">
        <v>19.8</v>
      </c>
      <c r="I182" s="224"/>
      <c r="J182" s="219"/>
      <c r="K182" s="219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157</v>
      </c>
      <c r="AU182" s="229" t="s">
        <v>155</v>
      </c>
      <c r="AV182" s="13" t="s">
        <v>155</v>
      </c>
      <c r="AW182" s="13" t="s">
        <v>34</v>
      </c>
      <c r="AX182" s="13" t="s">
        <v>78</v>
      </c>
      <c r="AY182" s="229" t="s">
        <v>149</v>
      </c>
    </row>
    <row r="183" spans="1:65" s="13" customFormat="1" ht="11.25">
      <c r="B183" s="218"/>
      <c r="C183" s="219"/>
      <c r="D183" s="220" t="s">
        <v>157</v>
      </c>
      <c r="E183" s="221" t="s">
        <v>1</v>
      </c>
      <c r="F183" s="222" t="s">
        <v>208</v>
      </c>
      <c r="G183" s="219"/>
      <c r="H183" s="223">
        <v>13.15</v>
      </c>
      <c r="I183" s="224"/>
      <c r="J183" s="219"/>
      <c r="K183" s="219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157</v>
      </c>
      <c r="AU183" s="229" t="s">
        <v>155</v>
      </c>
      <c r="AV183" s="13" t="s">
        <v>155</v>
      </c>
      <c r="AW183" s="13" t="s">
        <v>34</v>
      </c>
      <c r="AX183" s="13" t="s">
        <v>78</v>
      </c>
      <c r="AY183" s="229" t="s">
        <v>149</v>
      </c>
    </row>
    <row r="184" spans="1:65" s="14" customFormat="1" ht="11.25">
      <c r="B184" s="230"/>
      <c r="C184" s="231"/>
      <c r="D184" s="220" t="s">
        <v>157</v>
      </c>
      <c r="E184" s="232" t="s">
        <v>1</v>
      </c>
      <c r="F184" s="233" t="s">
        <v>160</v>
      </c>
      <c r="G184" s="231"/>
      <c r="H184" s="234">
        <v>259.928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157</v>
      </c>
      <c r="AU184" s="240" t="s">
        <v>155</v>
      </c>
      <c r="AV184" s="14" t="s">
        <v>154</v>
      </c>
      <c r="AW184" s="14" t="s">
        <v>34</v>
      </c>
      <c r="AX184" s="14" t="s">
        <v>86</v>
      </c>
      <c r="AY184" s="240" t="s">
        <v>149</v>
      </c>
    </row>
    <row r="185" spans="1:65" s="2" customFormat="1" ht="21.75" customHeight="1">
      <c r="A185" s="35"/>
      <c r="B185" s="36"/>
      <c r="C185" s="204" t="s">
        <v>209</v>
      </c>
      <c r="D185" s="204" t="s">
        <v>151</v>
      </c>
      <c r="E185" s="205" t="s">
        <v>210</v>
      </c>
      <c r="F185" s="206" t="s">
        <v>211</v>
      </c>
      <c r="G185" s="207" t="s">
        <v>90</v>
      </c>
      <c r="H185" s="208">
        <v>259.928</v>
      </c>
      <c r="I185" s="209"/>
      <c r="J185" s="210">
        <f>ROUND(I185*H185,2)</f>
        <v>0</v>
      </c>
      <c r="K185" s="211"/>
      <c r="L185" s="40"/>
      <c r="M185" s="212" t="s">
        <v>1</v>
      </c>
      <c r="N185" s="213" t="s">
        <v>44</v>
      </c>
      <c r="O185" s="72"/>
      <c r="P185" s="214">
        <f>O185*H185</f>
        <v>0</v>
      </c>
      <c r="Q185" s="214">
        <v>4.3800000000000002E-3</v>
      </c>
      <c r="R185" s="214">
        <f>Q185*H185</f>
        <v>1.1384846399999999</v>
      </c>
      <c r="S185" s="214">
        <v>0</v>
      </c>
      <c r="T185" s="21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6" t="s">
        <v>154</v>
      </c>
      <c r="AT185" s="216" t="s">
        <v>151</v>
      </c>
      <c r="AU185" s="216" t="s">
        <v>155</v>
      </c>
      <c r="AY185" s="18" t="s">
        <v>149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155</v>
      </c>
      <c r="BK185" s="217">
        <f>ROUND(I185*H185,2)</f>
        <v>0</v>
      </c>
      <c r="BL185" s="18" t="s">
        <v>154</v>
      </c>
      <c r="BM185" s="216" t="s">
        <v>212</v>
      </c>
    </row>
    <row r="186" spans="1:65" s="13" customFormat="1" ht="11.25">
      <c r="B186" s="218"/>
      <c r="C186" s="219"/>
      <c r="D186" s="220" t="s">
        <v>157</v>
      </c>
      <c r="E186" s="221" t="s">
        <v>1</v>
      </c>
      <c r="F186" s="222" t="s">
        <v>93</v>
      </c>
      <c r="G186" s="219"/>
      <c r="H186" s="223">
        <v>259.928</v>
      </c>
      <c r="I186" s="224"/>
      <c r="J186" s="219"/>
      <c r="K186" s="219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157</v>
      </c>
      <c r="AU186" s="229" t="s">
        <v>155</v>
      </c>
      <c r="AV186" s="13" t="s">
        <v>155</v>
      </c>
      <c r="AW186" s="13" t="s">
        <v>34</v>
      </c>
      <c r="AX186" s="13" t="s">
        <v>86</v>
      </c>
      <c r="AY186" s="229" t="s">
        <v>149</v>
      </c>
    </row>
    <row r="187" spans="1:65" s="2" customFormat="1" ht="21.75" customHeight="1">
      <c r="A187" s="35"/>
      <c r="B187" s="36"/>
      <c r="C187" s="204" t="s">
        <v>213</v>
      </c>
      <c r="D187" s="204" t="s">
        <v>151</v>
      </c>
      <c r="E187" s="205" t="s">
        <v>214</v>
      </c>
      <c r="F187" s="206" t="s">
        <v>215</v>
      </c>
      <c r="G187" s="207" t="s">
        <v>90</v>
      </c>
      <c r="H187" s="208">
        <v>233.50800000000001</v>
      </c>
      <c r="I187" s="209"/>
      <c r="J187" s="210">
        <f>ROUND(I187*H187,2)</f>
        <v>0</v>
      </c>
      <c r="K187" s="211"/>
      <c r="L187" s="40"/>
      <c r="M187" s="212" t="s">
        <v>1</v>
      </c>
      <c r="N187" s="213" t="s">
        <v>44</v>
      </c>
      <c r="O187" s="72"/>
      <c r="P187" s="214">
        <f>O187*H187</f>
        <v>0</v>
      </c>
      <c r="Q187" s="214">
        <v>3.0000000000000001E-3</v>
      </c>
      <c r="R187" s="214">
        <f>Q187*H187</f>
        <v>0.70052400000000004</v>
      </c>
      <c r="S187" s="214">
        <v>0</v>
      </c>
      <c r="T187" s="21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6" t="s">
        <v>154</v>
      </c>
      <c r="AT187" s="216" t="s">
        <v>151</v>
      </c>
      <c r="AU187" s="216" t="s">
        <v>155</v>
      </c>
      <c r="AY187" s="18" t="s">
        <v>149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155</v>
      </c>
      <c r="BK187" s="217">
        <f>ROUND(I187*H187,2)</f>
        <v>0</v>
      </c>
      <c r="BL187" s="18" t="s">
        <v>154</v>
      </c>
      <c r="BM187" s="216" t="s">
        <v>216</v>
      </c>
    </row>
    <row r="188" spans="1:65" s="13" customFormat="1" ht="11.25">
      <c r="B188" s="218"/>
      <c r="C188" s="219"/>
      <c r="D188" s="220" t="s">
        <v>157</v>
      </c>
      <c r="E188" s="221" t="s">
        <v>1</v>
      </c>
      <c r="F188" s="222" t="s">
        <v>93</v>
      </c>
      <c r="G188" s="219"/>
      <c r="H188" s="223">
        <v>259.928</v>
      </c>
      <c r="I188" s="224"/>
      <c r="J188" s="219"/>
      <c r="K188" s="219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157</v>
      </c>
      <c r="AU188" s="229" t="s">
        <v>155</v>
      </c>
      <c r="AV188" s="13" t="s">
        <v>155</v>
      </c>
      <c r="AW188" s="13" t="s">
        <v>34</v>
      </c>
      <c r="AX188" s="13" t="s">
        <v>78</v>
      </c>
      <c r="AY188" s="229" t="s">
        <v>149</v>
      </c>
    </row>
    <row r="189" spans="1:65" s="13" customFormat="1" ht="11.25">
      <c r="B189" s="218"/>
      <c r="C189" s="219"/>
      <c r="D189" s="220" t="s">
        <v>157</v>
      </c>
      <c r="E189" s="221" t="s">
        <v>1</v>
      </c>
      <c r="F189" s="222" t="s">
        <v>217</v>
      </c>
      <c r="G189" s="219"/>
      <c r="H189" s="223">
        <v>-26.42</v>
      </c>
      <c r="I189" s="224"/>
      <c r="J189" s="219"/>
      <c r="K189" s="219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157</v>
      </c>
      <c r="AU189" s="229" t="s">
        <v>155</v>
      </c>
      <c r="AV189" s="13" t="s">
        <v>155</v>
      </c>
      <c r="AW189" s="13" t="s">
        <v>34</v>
      </c>
      <c r="AX189" s="13" t="s">
        <v>78</v>
      </c>
      <c r="AY189" s="229" t="s">
        <v>149</v>
      </c>
    </row>
    <row r="190" spans="1:65" s="14" customFormat="1" ht="11.25">
      <c r="B190" s="230"/>
      <c r="C190" s="231"/>
      <c r="D190" s="220" t="s">
        <v>157</v>
      </c>
      <c r="E190" s="232" t="s">
        <v>1</v>
      </c>
      <c r="F190" s="233" t="s">
        <v>160</v>
      </c>
      <c r="G190" s="231"/>
      <c r="H190" s="234">
        <v>233.50800000000001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157</v>
      </c>
      <c r="AU190" s="240" t="s">
        <v>155</v>
      </c>
      <c r="AV190" s="14" t="s">
        <v>154</v>
      </c>
      <c r="AW190" s="14" t="s">
        <v>34</v>
      </c>
      <c r="AX190" s="14" t="s">
        <v>86</v>
      </c>
      <c r="AY190" s="240" t="s">
        <v>149</v>
      </c>
    </row>
    <row r="191" spans="1:65" s="2" customFormat="1" ht="21.75" customHeight="1">
      <c r="A191" s="35"/>
      <c r="B191" s="36"/>
      <c r="C191" s="204" t="s">
        <v>218</v>
      </c>
      <c r="D191" s="204" t="s">
        <v>151</v>
      </c>
      <c r="E191" s="205" t="s">
        <v>219</v>
      </c>
      <c r="F191" s="206" t="s">
        <v>220</v>
      </c>
      <c r="G191" s="207" t="s">
        <v>90</v>
      </c>
      <c r="H191" s="208">
        <v>33.1</v>
      </c>
      <c r="I191" s="209"/>
      <c r="J191" s="210">
        <f>ROUND(I191*H191,2)</f>
        <v>0</v>
      </c>
      <c r="K191" s="211"/>
      <c r="L191" s="40"/>
      <c r="M191" s="212" t="s">
        <v>1</v>
      </c>
      <c r="N191" s="213" t="s">
        <v>44</v>
      </c>
      <c r="O191" s="72"/>
      <c r="P191" s="214">
        <f>O191*H191</f>
        <v>0</v>
      </c>
      <c r="Q191" s="214">
        <v>1.54E-2</v>
      </c>
      <c r="R191" s="214">
        <f>Q191*H191</f>
        <v>0.50974000000000008</v>
      </c>
      <c r="S191" s="214">
        <v>0</v>
      </c>
      <c r="T191" s="21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6" t="s">
        <v>154</v>
      </c>
      <c r="AT191" s="216" t="s">
        <v>151</v>
      </c>
      <c r="AU191" s="216" t="s">
        <v>155</v>
      </c>
      <c r="AY191" s="18" t="s">
        <v>149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155</v>
      </c>
      <c r="BK191" s="217">
        <f>ROUND(I191*H191,2)</f>
        <v>0</v>
      </c>
      <c r="BL191" s="18" t="s">
        <v>154</v>
      </c>
      <c r="BM191" s="216" t="s">
        <v>221</v>
      </c>
    </row>
    <row r="192" spans="1:65" s="15" customFormat="1" ht="11.25">
      <c r="B192" s="241"/>
      <c r="C192" s="242"/>
      <c r="D192" s="220" t="s">
        <v>157</v>
      </c>
      <c r="E192" s="243" t="s">
        <v>1</v>
      </c>
      <c r="F192" s="244" t="s">
        <v>222</v>
      </c>
      <c r="G192" s="242"/>
      <c r="H192" s="243" t="s">
        <v>1</v>
      </c>
      <c r="I192" s="245"/>
      <c r="J192" s="242"/>
      <c r="K192" s="242"/>
      <c r="L192" s="246"/>
      <c r="M192" s="247"/>
      <c r="N192" s="248"/>
      <c r="O192" s="248"/>
      <c r="P192" s="248"/>
      <c r="Q192" s="248"/>
      <c r="R192" s="248"/>
      <c r="S192" s="248"/>
      <c r="T192" s="249"/>
      <c r="AT192" s="250" t="s">
        <v>157</v>
      </c>
      <c r="AU192" s="250" t="s">
        <v>155</v>
      </c>
      <c r="AV192" s="15" t="s">
        <v>86</v>
      </c>
      <c r="AW192" s="15" t="s">
        <v>34</v>
      </c>
      <c r="AX192" s="15" t="s">
        <v>78</v>
      </c>
      <c r="AY192" s="250" t="s">
        <v>149</v>
      </c>
    </row>
    <row r="193" spans="1:65" s="13" customFormat="1" ht="11.25">
      <c r="B193" s="218"/>
      <c r="C193" s="219"/>
      <c r="D193" s="220" t="s">
        <v>157</v>
      </c>
      <c r="E193" s="221" t="s">
        <v>1</v>
      </c>
      <c r="F193" s="222" t="s">
        <v>223</v>
      </c>
      <c r="G193" s="219"/>
      <c r="H193" s="223">
        <v>15.05</v>
      </c>
      <c r="I193" s="224"/>
      <c r="J193" s="219"/>
      <c r="K193" s="219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157</v>
      </c>
      <c r="AU193" s="229" t="s">
        <v>155</v>
      </c>
      <c r="AV193" s="13" t="s">
        <v>155</v>
      </c>
      <c r="AW193" s="13" t="s">
        <v>34</v>
      </c>
      <c r="AX193" s="13" t="s">
        <v>78</v>
      </c>
      <c r="AY193" s="229" t="s">
        <v>149</v>
      </c>
    </row>
    <row r="194" spans="1:65" s="15" customFormat="1" ht="11.25">
      <c r="B194" s="241"/>
      <c r="C194" s="242"/>
      <c r="D194" s="220" t="s">
        <v>157</v>
      </c>
      <c r="E194" s="243" t="s">
        <v>1</v>
      </c>
      <c r="F194" s="244" t="s">
        <v>224</v>
      </c>
      <c r="G194" s="242"/>
      <c r="H194" s="243" t="s">
        <v>1</v>
      </c>
      <c r="I194" s="245"/>
      <c r="J194" s="242"/>
      <c r="K194" s="242"/>
      <c r="L194" s="246"/>
      <c r="M194" s="247"/>
      <c r="N194" s="248"/>
      <c r="O194" s="248"/>
      <c r="P194" s="248"/>
      <c r="Q194" s="248"/>
      <c r="R194" s="248"/>
      <c r="S194" s="248"/>
      <c r="T194" s="249"/>
      <c r="AT194" s="250" t="s">
        <v>157</v>
      </c>
      <c r="AU194" s="250" t="s">
        <v>155</v>
      </c>
      <c r="AV194" s="15" t="s">
        <v>86</v>
      </c>
      <c r="AW194" s="15" t="s">
        <v>34</v>
      </c>
      <c r="AX194" s="15" t="s">
        <v>78</v>
      </c>
      <c r="AY194" s="250" t="s">
        <v>149</v>
      </c>
    </row>
    <row r="195" spans="1:65" s="13" customFormat="1" ht="11.25">
      <c r="B195" s="218"/>
      <c r="C195" s="219"/>
      <c r="D195" s="220" t="s">
        <v>157</v>
      </c>
      <c r="E195" s="221" t="s">
        <v>1</v>
      </c>
      <c r="F195" s="222" t="s">
        <v>225</v>
      </c>
      <c r="G195" s="219"/>
      <c r="H195" s="223">
        <v>11.3</v>
      </c>
      <c r="I195" s="224"/>
      <c r="J195" s="219"/>
      <c r="K195" s="219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157</v>
      </c>
      <c r="AU195" s="229" t="s">
        <v>155</v>
      </c>
      <c r="AV195" s="13" t="s">
        <v>155</v>
      </c>
      <c r="AW195" s="13" t="s">
        <v>34</v>
      </c>
      <c r="AX195" s="13" t="s">
        <v>78</v>
      </c>
      <c r="AY195" s="229" t="s">
        <v>149</v>
      </c>
    </row>
    <row r="196" spans="1:65" s="15" customFormat="1" ht="11.25">
      <c r="B196" s="241"/>
      <c r="C196" s="242"/>
      <c r="D196" s="220" t="s">
        <v>157</v>
      </c>
      <c r="E196" s="243" t="s">
        <v>1</v>
      </c>
      <c r="F196" s="244" t="s">
        <v>226</v>
      </c>
      <c r="G196" s="242"/>
      <c r="H196" s="243" t="s">
        <v>1</v>
      </c>
      <c r="I196" s="245"/>
      <c r="J196" s="242"/>
      <c r="K196" s="242"/>
      <c r="L196" s="246"/>
      <c r="M196" s="247"/>
      <c r="N196" s="248"/>
      <c r="O196" s="248"/>
      <c r="P196" s="248"/>
      <c r="Q196" s="248"/>
      <c r="R196" s="248"/>
      <c r="S196" s="248"/>
      <c r="T196" s="249"/>
      <c r="AT196" s="250" t="s">
        <v>157</v>
      </c>
      <c r="AU196" s="250" t="s">
        <v>155</v>
      </c>
      <c r="AV196" s="15" t="s">
        <v>86</v>
      </c>
      <c r="AW196" s="15" t="s">
        <v>34</v>
      </c>
      <c r="AX196" s="15" t="s">
        <v>78</v>
      </c>
      <c r="AY196" s="250" t="s">
        <v>149</v>
      </c>
    </row>
    <row r="197" spans="1:65" s="13" customFormat="1" ht="11.25">
      <c r="B197" s="218"/>
      <c r="C197" s="219"/>
      <c r="D197" s="220" t="s">
        <v>157</v>
      </c>
      <c r="E197" s="221" t="s">
        <v>1</v>
      </c>
      <c r="F197" s="222" t="s">
        <v>227</v>
      </c>
      <c r="G197" s="219"/>
      <c r="H197" s="223">
        <v>6.75</v>
      </c>
      <c r="I197" s="224"/>
      <c r="J197" s="219"/>
      <c r="K197" s="219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157</v>
      </c>
      <c r="AU197" s="229" t="s">
        <v>155</v>
      </c>
      <c r="AV197" s="13" t="s">
        <v>155</v>
      </c>
      <c r="AW197" s="13" t="s">
        <v>34</v>
      </c>
      <c r="AX197" s="13" t="s">
        <v>78</v>
      </c>
      <c r="AY197" s="229" t="s">
        <v>149</v>
      </c>
    </row>
    <row r="198" spans="1:65" s="14" customFormat="1" ht="11.25">
      <c r="B198" s="230"/>
      <c r="C198" s="231"/>
      <c r="D198" s="220" t="s">
        <v>157</v>
      </c>
      <c r="E198" s="232" t="s">
        <v>1</v>
      </c>
      <c r="F198" s="233" t="s">
        <v>160</v>
      </c>
      <c r="G198" s="231"/>
      <c r="H198" s="234">
        <v>33.1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157</v>
      </c>
      <c r="AU198" s="240" t="s">
        <v>155</v>
      </c>
      <c r="AV198" s="14" t="s">
        <v>154</v>
      </c>
      <c r="AW198" s="14" t="s">
        <v>34</v>
      </c>
      <c r="AX198" s="14" t="s">
        <v>86</v>
      </c>
      <c r="AY198" s="240" t="s">
        <v>149</v>
      </c>
    </row>
    <row r="199" spans="1:65" s="2" customFormat="1" ht="21.75" customHeight="1">
      <c r="A199" s="35"/>
      <c r="B199" s="36"/>
      <c r="C199" s="204" t="s">
        <v>228</v>
      </c>
      <c r="D199" s="204" t="s">
        <v>151</v>
      </c>
      <c r="E199" s="205" t="s">
        <v>229</v>
      </c>
      <c r="F199" s="206" t="s">
        <v>230</v>
      </c>
      <c r="G199" s="207" t="s">
        <v>90</v>
      </c>
      <c r="H199" s="208">
        <v>1.62</v>
      </c>
      <c r="I199" s="209"/>
      <c r="J199" s="210">
        <f>ROUND(I199*H199,2)</f>
        <v>0</v>
      </c>
      <c r="K199" s="211"/>
      <c r="L199" s="40"/>
      <c r="M199" s="212" t="s">
        <v>1</v>
      </c>
      <c r="N199" s="213" t="s">
        <v>44</v>
      </c>
      <c r="O199" s="72"/>
      <c r="P199" s="214">
        <f>O199*H199</f>
        <v>0</v>
      </c>
      <c r="Q199" s="214">
        <v>3.8199999999999998E-2</v>
      </c>
      <c r="R199" s="214">
        <f>Q199*H199</f>
        <v>6.1884000000000002E-2</v>
      </c>
      <c r="S199" s="214">
        <v>0</v>
      </c>
      <c r="T199" s="21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6" t="s">
        <v>154</v>
      </c>
      <c r="AT199" s="216" t="s">
        <v>151</v>
      </c>
      <c r="AU199" s="216" t="s">
        <v>155</v>
      </c>
      <c r="AY199" s="18" t="s">
        <v>149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155</v>
      </c>
      <c r="BK199" s="217">
        <f>ROUND(I199*H199,2)</f>
        <v>0</v>
      </c>
      <c r="BL199" s="18" t="s">
        <v>154</v>
      </c>
      <c r="BM199" s="216" t="s">
        <v>231</v>
      </c>
    </row>
    <row r="200" spans="1:65" s="15" customFormat="1" ht="11.25">
      <c r="B200" s="241"/>
      <c r="C200" s="242"/>
      <c r="D200" s="220" t="s">
        <v>157</v>
      </c>
      <c r="E200" s="243" t="s">
        <v>1</v>
      </c>
      <c r="F200" s="244" t="s">
        <v>232</v>
      </c>
      <c r="G200" s="242"/>
      <c r="H200" s="243" t="s">
        <v>1</v>
      </c>
      <c r="I200" s="245"/>
      <c r="J200" s="242"/>
      <c r="K200" s="242"/>
      <c r="L200" s="246"/>
      <c r="M200" s="247"/>
      <c r="N200" s="248"/>
      <c r="O200" s="248"/>
      <c r="P200" s="248"/>
      <c r="Q200" s="248"/>
      <c r="R200" s="248"/>
      <c r="S200" s="248"/>
      <c r="T200" s="249"/>
      <c r="AT200" s="250" t="s">
        <v>157</v>
      </c>
      <c r="AU200" s="250" t="s">
        <v>155</v>
      </c>
      <c r="AV200" s="15" t="s">
        <v>86</v>
      </c>
      <c r="AW200" s="15" t="s">
        <v>34</v>
      </c>
      <c r="AX200" s="15" t="s">
        <v>78</v>
      </c>
      <c r="AY200" s="250" t="s">
        <v>149</v>
      </c>
    </row>
    <row r="201" spans="1:65" s="13" customFormat="1" ht="11.25">
      <c r="B201" s="218"/>
      <c r="C201" s="219"/>
      <c r="D201" s="220" t="s">
        <v>157</v>
      </c>
      <c r="E201" s="221" t="s">
        <v>1</v>
      </c>
      <c r="F201" s="222" t="s">
        <v>233</v>
      </c>
      <c r="G201" s="219"/>
      <c r="H201" s="223">
        <v>0.41</v>
      </c>
      <c r="I201" s="224"/>
      <c r="J201" s="219"/>
      <c r="K201" s="219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157</v>
      </c>
      <c r="AU201" s="229" t="s">
        <v>155</v>
      </c>
      <c r="AV201" s="13" t="s">
        <v>155</v>
      </c>
      <c r="AW201" s="13" t="s">
        <v>34</v>
      </c>
      <c r="AX201" s="13" t="s">
        <v>78</v>
      </c>
      <c r="AY201" s="229" t="s">
        <v>149</v>
      </c>
    </row>
    <row r="202" spans="1:65" s="13" customFormat="1" ht="11.25">
      <c r="B202" s="218"/>
      <c r="C202" s="219"/>
      <c r="D202" s="220" t="s">
        <v>157</v>
      </c>
      <c r="E202" s="221" t="s">
        <v>1</v>
      </c>
      <c r="F202" s="222" t="s">
        <v>234</v>
      </c>
      <c r="G202" s="219"/>
      <c r="H202" s="223">
        <v>0.2</v>
      </c>
      <c r="I202" s="224"/>
      <c r="J202" s="219"/>
      <c r="K202" s="219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157</v>
      </c>
      <c r="AU202" s="229" t="s">
        <v>155</v>
      </c>
      <c r="AV202" s="13" t="s">
        <v>155</v>
      </c>
      <c r="AW202" s="13" t="s">
        <v>34</v>
      </c>
      <c r="AX202" s="13" t="s">
        <v>78</v>
      </c>
      <c r="AY202" s="229" t="s">
        <v>149</v>
      </c>
    </row>
    <row r="203" spans="1:65" s="13" customFormat="1" ht="11.25">
      <c r="B203" s="218"/>
      <c r="C203" s="219"/>
      <c r="D203" s="220" t="s">
        <v>157</v>
      </c>
      <c r="E203" s="221" t="s">
        <v>1</v>
      </c>
      <c r="F203" s="222" t="s">
        <v>235</v>
      </c>
      <c r="G203" s="219"/>
      <c r="H203" s="223">
        <v>0.1</v>
      </c>
      <c r="I203" s="224"/>
      <c r="J203" s="219"/>
      <c r="K203" s="219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157</v>
      </c>
      <c r="AU203" s="229" t="s">
        <v>155</v>
      </c>
      <c r="AV203" s="13" t="s">
        <v>155</v>
      </c>
      <c r="AW203" s="13" t="s">
        <v>34</v>
      </c>
      <c r="AX203" s="13" t="s">
        <v>78</v>
      </c>
      <c r="AY203" s="229" t="s">
        <v>149</v>
      </c>
    </row>
    <row r="204" spans="1:65" s="13" customFormat="1" ht="11.25">
      <c r="B204" s="218"/>
      <c r="C204" s="219"/>
      <c r="D204" s="220" t="s">
        <v>157</v>
      </c>
      <c r="E204" s="221" t="s">
        <v>1</v>
      </c>
      <c r="F204" s="222" t="s">
        <v>236</v>
      </c>
      <c r="G204" s="219"/>
      <c r="H204" s="223">
        <v>0.1</v>
      </c>
      <c r="I204" s="224"/>
      <c r="J204" s="219"/>
      <c r="K204" s="219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157</v>
      </c>
      <c r="AU204" s="229" t="s">
        <v>155</v>
      </c>
      <c r="AV204" s="13" t="s">
        <v>155</v>
      </c>
      <c r="AW204" s="13" t="s">
        <v>34</v>
      </c>
      <c r="AX204" s="13" t="s">
        <v>78</v>
      </c>
      <c r="AY204" s="229" t="s">
        <v>149</v>
      </c>
    </row>
    <row r="205" spans="1:65" s="16" customFormat="1" ht="11.25">
      <c r="B205" s="251"/>
      <c r="C205" s="252"/>
      <c r="D205" s="220" t="s">
        <v>157</v>
      </c>
      <c r="E205" s="253" t="s">
        <v>1</v>
      </c>
      <c r="F205" s="254" t="s">
        <v>237</v>
      </c>
      <c r="G205" s="252"/>
      <c r="H205" s="255">
        <v>0.81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AT205" s="261" t="s">
        <v>157</v>
      </c>
      <c r="AU205" s="261" t="s">
        <v>155</v>
      </c>
      <c r="AV205" s="16" t="s">
        <v>92</v>
      </c>
      <c r="AW205" s="16" t="s">
        <v>34</v>
      </c>
      <c r="AX205" s="16" t="s">
        <v>78</v>
      </c>
      <c r="AY205" s="261" t="s">
        <v>149</v>
      </c>
    </row>
    <row r="206" spans="1:65" s="15" customFormat="1" ht="11.25">
      <c r="B206" s="241"/>
      <c r="C206" s="242"/>
      <c r="D206" s="220" t="s">
        <v>157</v>
      </c>
      <c r="E206" s="243" t="s">
        <v>1</v>
      </c>
      <c r="F206" s="244" t="s">
        <v>232</v>
      </c>
      <c r="G206" s="242"/>
      <c r="H206" s="243" t="s">
        <v>1</v>
      </c>
      <c r="I206" s="245"/>
      <c r="J206" s="242"/>
      <c r="K206" s="242"/>
      <c r="L206" s="246"/>
      <c r="M206" s="247"/>
      <c r="N206" s="248"/>
      <c r="O206" s="248"/>
      <c r="P206" s="248"/>
      <c r="Q206" s="248"/>
      <c r="R206" s="248"/>
      <c r="S206" s="248"/>
      <c r="T206" s="249"/>
      <c r="AT206" s="250" t="s">
        <v>157</v>
      </c>
      <c r="AU206" s="250" t="s">
        <v>155</v>
      </c>
      <c r="AV206" s="15" t="s">
        <v>86</v>
      </c>
      <c r="AW206" s="15" t="s">
        <v>34</v>
      </c>
      <c r="AX206" s="15" t="s">
        <v>78</v>
      </c>
      <c r="AY206" s="250" t="s">
        <v>149</v>
      </c>
    </row>
    <row r="207" spans="1:65" s="13" customFormat="1" ht="11.25">
      <c r="B207" s="218"/>
      <c r="C207" s="219"/>
      <c r="D207" s="220" t="s">
        <v>157</v>
      </c>
      <c r="E207" s="221" t="s">
        <v>1</v>
      </c>
      <c r="F207" s="222" t="s">
        <v>233</v>
      </c>
      <c r="G207" s="219"/>
      <c r="H207" s="223">
        <v>0.41</v>
      </c>
      <c r="I207" s="224"/>
      <c r="J207" s="219"/>
      <c r="K207" s="219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157</v>
      </c>
      <c r="AU207" s="229" t="s">
        <v>155</v>
      </c>
      <c r="AV207" s="13" t="s">
        <v>155</v>
      </c>
      <c r="AW207" s="13" t="s">
        <v>34</v>
      </c>
      <c r="AX207" s="13" t="s">
        <v>78</v>
      </c>
      <c r="AY207" s="229" t="s">
        <v>149</v>
      </c>
    </row>
    <row r="208" spans="1:65" s="13" customFormat="1" ht="11.25">
      <c r="B208" s="218"/>
      <c r="C208" s="219"/>
      <c r="D208" s="220" t="s">
        <v>157</v>
      </c>
      <c r="E208" s="221" t="s">
        <v>1</v>
      </c>
      <c r="F208" s="222" t="s">
        <v>234</v>
      </c>
      <c r="G208" s="219"/>
      <c r="H208" s="223">
        <v>0.2</v>
      </c>
      <c r="I208" s="224"/>
      <c r="J208" s="219"/>
      <c r="K208" s="219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157</v>
      </c>
      <c r="AU208" s="229" t="s">
        <v>155</v>
      </c>
      <c r="AV208" s="13" t="s">
        <v>155</v>
      </c>
      <c r="AW208" s="13" t="s">
        <v>34</v>
      </c>
      <c r="AX208" s="13" t="s">
        <v>78</v>
      </c>
      <c r="AY208" s="229" t="s">
        <v>149</v>
      </c>
    </row>
    <row r="209" spans="1:65" s="13" customFormat="1" ht="11.25">
      <c r="B209" s="218"/>
      <c r="C209" s="219"/>
      <c r="D209" s="220" t="s">
        <v>157</v>
      </c>
      <c r="E209" s="221" t="s">
        <v>1</v>
      </c>
      <c r="F209" s="222" t="s">
        <v>235</v>
      </c>
      <c r="G209" s="219"/>
      <c r="H209" s="223">
        <v>0.1</v>
      </c>
      <c r="I209" s="224"/>
      <c r="J209" s="219"/>
      <c r="K209" s="219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157</v>
      </c>
      <c r="AU209" s="229" t="s">
        <v>155</v>
      </c>
      <c r="AV209" s="13" t="s">
        <v>155</v>
      </c>
      <c r="AW209" s="13" t="s">
        <v>34</v>
      </c>
      <c r="AX209" s="13" t="s">
        <v>78</v>
      </c>
      <c r="AY209" s="229" t="s">
        <v>149</v>
      </c>
    </row>
    <row r="210" spans="1:65" s="13" customFormat="1" ht="11.25">
      <c r="B210" s="218"/>
      <c r="C210" s="219"/>
      <c r="D210" s="220" t="s">
        <v>157</v>
      </c>
      <c r="E210" s="221" t="s">
        <v>1</v>
      </c>
      <c r="F210" s="222" t="s">
        <v>236</v>
      </c>
      <c r="G210" s="219"/>
      <c r="H210" s="223">
        <v>0.1</v>
      </c>
      <c r="I210" s="224"/>
      <c r="J210" s="219"/>
      <c r="K210" s="219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157</v>
      </c>
      <c r="AU210" s="229" t="s">
        <v>155</v>
      </c>
      <c r="AV210" s="13" t="s">
        <v>155</v>
      </c>
      <c r="AW210" s="13" t="s">
        <v>34</v>
      </c>
      <c r="AX210" s="13" t="s">
        <v>78</v>
      </c>
      <c r="AY210" s="229" t="s">
        <v>149</v>
      </c>
    </row>
    <row r="211" spans="1:65" s="16" customFormat="1" ht="11.25">
      <c r="B211" s="251"/>
      <c r="C211" s="252"/>
      <c r="D211" s="220" t="s">
        <v>157</v>
      </c>
      <c r="E211" s="253" t="s">
        <v>1</v>
      </c>
      <c r="F211" s="254" t="s">
        <v>237</v>
      </c>
      <c r="G211" s="252"/>
      <c r="H211" s="255">
        <v>0.81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AT211" s="261" t="s">
        <v>157</v>
      </c>
      <c r="AU211" s="261" t="s">
        <v>155</v>
      </c>
      <c r="AV211" s="16" t="s">
        <v>92</v>
      </c>
      <c r="AW211" s="16" t="s">
        <v>34</v>
      </c>
      <c r="AX211" s="16" t="s">
        <v>78</v>
      </c>
      <c r="AY211" s="261" t="s">
        <v>149</v>
      </c>
    </row>
    <row r="212" spans="1:65" s="14" customFormat="1" ht="11.25">
      <c r="B212" s="230"/>
      <c r="C212" s="231"/>
      <c r="D212" s="220" t="s">
        <v>157</v>
      </c>
      <c r="E212" s="232" t="s">
        <v>1</v>
      </c>
      <c r="F212" s="233" t="s">
        <v>160</v>
      </c>
      <c r="G212" s="231"/>
      <c r="H212" s="234">
        <v>1.62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AT212" s="240" t="s">
        <v>157</v>
      </c>
      <c r="AU212" s="240" t="s">
        <v>155</v>
      </c>
      <c r="AV212" s="14" t="s">
        <v>154</v>
      </c>
      <c r="AW212" s="14" t="s">
        <v>34</v>
      </c>
      <c r="AX212" s="14" t="s">
        <v>86</v>
      </c>
      <c r="AY212" s="240" t="s">
        <v>149</v>
      </c>
    </row>
    <row r="213" spans="1:65" s="2" customFormat="1" ht="21.75" customHeight="1">
      <c r="A213" s="35"/>
      <c r="B213" s="36"/>
      <c r="C213" s="204" t="s">
        <v>238</v>
      </c>
      <c r="D213" s="204" t="s">
        <v>151</v>
      </c>
      <c r="E213" s="205" t="s">
        <v>239</v>
      </c>
      <c r="F213" s="206" t="s">
        <v>240</v>
      </c>
      <c r="G213" s="207" t="s">
        <v>90</v>
      </c>
      <c r="H213" s="208">
        <v>16.120999999999999</v>
      </c>
      <c r="I213" s="209"/>
      <c r="J213" s="210">
        <f>ROUND(I213*H213,2)</f>
        <v>0</v>
      </c>
      <c r="K213" s="211"/>
      <c r="L213" s="40"/>
      <c r="M213" s="212" t="s">
        <v>1</v>
      </c>
      <c r="N213" s="213" t="s">
        <v>44</v>
      </c>
      <c r="O213" s="72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6" t="s">
        <v>154</v>
      </c>
      <c r="AT213" s="216" t="s">
        <v>151</v>
      </c>
      <c r="AU213" s="216" t="s">
        <v>155</v>
      </c>
      <c r="AY213" s="18" t="s">
        <v>149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155</v>
      </c>
      <c r="BK213" s="217">
        <f>ROUND(I213*H213,2)</f>
        <v>0</v>
      </c>
      <c r="BL213" s="18" t="s">
        <v>154</v>
      </c>
      <c r="BM213" s="216" t="s">
        <v>241</v>
      </c>
    </row>
    <row r="214" spans="1:65" s="13" customFormat="1" ht="11.25">
      <c r="B214" s="218"/>
      <c r="C214" s="219"/>
      <c r="D214" s="220" t="s">
        <v>157</v>
      </c>
      <c r="E214" s="221" t="s">
        <v>1</v>
      </c>
      <c r="F214" s="222" t="s">
        <v>242</v>
      </c>
      <c r="G214" s="219"/>
      <c r="H214" s="223">
        <v>1.68</v>
      </c>
      <c r="I214" s="224"/>
      <c r="J214" s="219"/>
      <c r="K214" s="219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157</v>
      </c>
      <c r="AU214" s="229" t="s">
        <v>155</v>
      </c>
      <c r="AV214" s="13" t="s">
        <v>155</v>
      </c>
      <c r="AW214" s="13" t="s">
        <v>34</v>
      </c>
      <c r="AX214" s="13" t="s">
        <v>78</v>
      </c>
      <c r="AY214" s="229" t="s">
        <v>149</v>
      </c>
    </row>
    <row r="215" spans="1:65" s="13" customFormat="1" ht="11.25">
      <c r="B215" s="218"/>
      <c r="C215" s="219"/>
      <c r="D215" s="220" t="s">
        <v>157</v>
      </c>
      <c r="E215" s="221" t="s">
        <v>1</v>
      </c>
      <c r="F215" s="222" t="s">
        <v>243</v>
      </c>
      <c r="G215" s="219"/>
      <c r="H215" s="223">
        <v>0.79800000000000004</v>
      </c>
      <c r="I215" s="224"/>
      <c r="J215" s="219"/>
      <c r="K215" s="219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157</v>
      </c>
      <c r="AU215" s="229" t="s">
        <v>155</v>
      </c>
      <c r="AV215" s="13" t="s">
        <v>155</v>
      </c>
      <c r="AW215" s="13" t="s">
        <v>34</v>
      </c>
      <c r="AX215" s="13" t="s">
        <v>78</v>
      </c>
      <c r="AY215" s="229" t="s">
        <v>149</v>
      </c>
    </row>
    <row r="216" spans="1:65" s="13" customFormat="1" ht="11.25">
      <c r="B216" s="218"/>
      <c r="C216" s="219"/>
      <c r="D216" s="220" t="s">
        <v>157</v>
      </c>
      <c r="E216" s="221" t="s">
        <v>1</v>
      </c>
      <c r="F216" s="222" t="s">
        <v>244</v>
      </c>
      <c r="G216" s="219"/>
      <c r="H216" s="223">
        <v>0.79800000000000004</v>
      </c>
      <c r="I216" s="224"/>
      <c r="J216" s="219"/>
      <c r="K216" s="219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157</v>
      </c>
      <c r="AU216" s="229" t="s">
        <v>155</v>
      </c>
      <c r="AV216" s="13" t="s">
        <v>155</v>
      </c>
      <c r="AW216" s="13" t="s">
        <v>34</v>
      </c>
      <c r="AX216" s="13" t="s">
        <v>78</v>
      </c>
      <c r="AY216" s="229" t="s">
        <v>149</v>
      </c>
    </row>
    <row r="217" spans="1:65" s="13" customFormat="1" ht="11.25">
      <c r="B217" s="218"/>
      <c r="C217" s="219"/>
      <c r="D217" s="220" t="s">
        <v>157</v>
      </c>
      <c r="E217" s="221" t="s">
        <v>1</v>
      </c>
      <c r="F217" s="222" t="s">
        <v>245</v>
      </c>
      <c r="G217" s="219"/>
      <c r="H217" s="223">
        <v>1.885</v>
      </c>
      <c r="I217" s="224"/>
      <c r="J217" s="219"/>
      <c r="K217" s="219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157</v>
      </c>
      <c r="AU217" s="229" t="s">
        <v>155</v>
      </c>
      <c r="AV217" s="13" t="s">
        <v>155</v>
      </c>
      <c r="AW217" s="13" t="s">
        <v>34</v>
      </c>
      <c r="AX217" s="13" t="s">
        <v>78</v>
      </c>
      <c r="AY217" s="229" t="s">
        <v>149</v>
      </c>
    </row>
    <row r="218" spans="1:65" s="13" customFormat="1" ht="11.25">
      <c r="B218" s="218"/>
      <c r="C218" s="219"/>
      <c r="D218" s="220" t="s">
        <v>157</v>
      </c>
      <c r="E218" s="221" t="s">
        <v>1</v>
      </c>
      <c r="F218" s="222" t="s">
        <v>246</v>
      </c>
      <c r="G218" s="219"/>
      <c r="H218" s="223">
        <v>2.61</v>
      </c>
      <c r="I218" s="224"/>
      <c r="J218" s="219"/>
      <c r="K218" s="219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157</v>
      </c>
      <c r="AU218" s="229" t="s">
        <v>155</v>
      </c>
      <c r="AV218" s="13" t="s">
        <v>155</v>
      </c>
      <c r="AW218" s="13" t="s">
        <v>34</v>
      </c>
      <c r="AX218" s="13" t="s">
        <v>78</v>
      </c>
      <c r="AY218" s="229" t="s">
        <v>149</v>
      </c>
    </row>
    <row r="219" spans="1:65" s="13" customFormat="1" ht="11.25">
      <c r="B219" s="218"/>
      <c r="C219" s="219"/>
      <c r="D219" s="220" t="s">
        <v>157</v>
      </c>
      <c r="E219" s="221" t="s">
        <v>1</v>
      </c>
      <c r="F219" s="222" t="s">
        <v>246</v>
      </c>
      <c r="G219" s="219"/>
      <c r="H219" s="223">
        <v>2.61</v>
      </c>
      <c r="I219" s="224"/>
      <c r="J219" s="219"/>
      <c r="K219" s="219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157</v>
      </c>
      <c r="AU219" s="229" t="s">
        <v>155</v>
      </c>
      <c r="AV219" s="13" t="s">
        <v>155</v>
      </c>
      <c r="AW219" s="13" t="s">
        <v>34</v>
      </c>
      <c r="AX219" s="13" t="s">
        <v>78</v>
      </c>
      <c r="AY219" s="229" t="s">
        <v>149</v>
      </c>
    </row>
    <row r="220" spans="1:65" s="13" customFormat="1" ht="11.25">
      <c r="B220" s="218"/>
      <c r="C220" s="219"/>
      <c r="D220" s="220" t="s">
        <v>157</v>
      </c>
      <c r="E220" s="221" t="s">
        <v>1</v>
      </c>
      <c r="F220" s="222" t="s">
        <v>247</v>
      </c>
      <c r="G220" s="219"/>
      <c r="H220" s="223">
        <v>3.13</v>
      </c>
      <c r="I220" s="224"/>
      <c r="J220" s="219"/>
      <c r="K220" s="219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157</v>
      </c>
      <c r="AU220" s="229" t="s">
        <v>155</v>
      </c>
      <c r="AV220" s="13" t="s">
        <v>155</v>
      </c>
      <c r="AW220" s="13" t="s">
        <v>34</v>
      </c>
      <c r="AX220" s="13" t="s">
        <v>78</v>
      </c>
      <c r="AY220" s="229" t="s">
        <v>149</v>
      </c>
    </row>
    <row r="221" spans="1:65" s="13" customFormat="1" ht="11.25">
      <c r="B221" s="218"/>
      <c r="C221" s="219"/>
      <c r="D221" s="220" t="s">
        <v>157</v>
      </c>
      <c r="E221" s="221" t="s">
        <v>1</v>
      </c>
      <c r="F221" s="222" t="s">
        <v>246</v>
      </c>
      <c r="G221" s="219"/>
      <c r="H221" s="223">
        <v>2.61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157</v>
      </c>
      <c r="AU221" s="229" t="s">
        <v>155</v>
      </c>
      <c r="AV221" s="13" t="s">
        <v>155</v>
      </c>
      <c r="AW221" s="13" t="s">
        <v>34</v>
      </c>
      <c r="AX221" s="13" t="s">
        <v>78</v>
      </c>
      <c r="AY221" s="229" t="s">
        <v>149</v>
      </c>
    </row>
    <row r="222" spans="1:65" s="14" customFormat="1" ht="11.25">
      <c r="B222" s="230"/>
      <c r="C222" s="231"/>
      <c r="D222" s="220" t="s">
        <v>157</v>
      </c>
      <c r="E222" s="232" t="s">
        <v>1</v>
      </c>
      <c r="F222" s="233" t="s">
        <v>160</v>
      </c>
      <c r="G222" s="231"/>
      <c r="H222" s="234">
        <v>16.120999999999999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157</v>
      </c>
      <c r="AU222" s="240" t="s">
        <v>155</v>
      </c>
      <c r="AV222" s="14" t="s">
        <v>154</v>
      </c>
      <c r="AW222" s="14" t="s">
        <v>34</v>
      </c>
      <c r="AX222" s="14" t="s">
        <v>86</v>
      </c>
      <c r="AY222" s="240" t="s">
        <v>149</v>
      </c>
    </row>
    <row r="223" spans="1:65" s="2" customFormat="1" ht="21.75" customHeight="1">
      <c r="A223" s="35"/>
      <c r="B223" s="36"/>
      <c r="C223" s="204" t="s">
        <v>248</v>
      </c>
      <c r="D223" s="204" t="s">
        <v>151</v>
      </c>
      <c r="E223" s="205" t="s">
        <v>249</v>
      </c>
      <c r="F223" s="206" t="s">
        <v>250</v>
      </c>
      <c r="G223" s="207" t="s">
        <v>90</v>
      </c>
      <c r="H223" s="208">
        <v>104.79</v>
      </c>
      <c r="I223" s="209"/>
      <c r="J223" s="210">
        <f>ROUND(I223*H223,2)</f>
        <v>0</v>
      </c>
      <c r="K223" s="211"/>
      <c r="L223" s="40"/>
      <c r="M223" s="212" t="s">
        <v>1</v>
      </c>
      <c r="N223" s="213" t="s">
        <v>44</v>
      </c>
      <c r="O223" s="72"/>
      <c r="P223" s="214">
        <f>O223*H223</f>
        <v>0</v>
      </c>
      <c r="Q223" s="214">
        <v>9.4500000000000001E-2</v>
      </c>
      <c r="R223" s="214">
        <f>Q223*H223</f>
        <v>9.9026550000000011</v>
      </c>
      <c r="S223" s="214">
        <v>0</v>
      </c>
      <c r="T223" s="21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6" t="s">
        <v>154</v>
      </c>
      <c r="AT223" s="216" t="s">
        <v>151</v>
      </c>
      <c r="AU223" s="216" t="s">
        <v>155</v>
      </c>
      <c r="AY223" s="18" t="s">
        <v>149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155</v>
      </c>
      <c r="BK223" s="217">
        <f>ROUND(I223*H223,2)</f>
        <v>0</v>
      </c>
      <c r="BL223" s="18" t="s">
        <v>154</v>
      </c>
      <c r="BM223" s="216" t="s">
        <v>251</v>
      </c>
    </row>
    <row r="224" spans="1:65" s="13" customFormat="1" ht="11.25">
      <c r="B224" s="218"/>
      <c r="C224" s="219"/>
      <c r="D224" s="220" t="s">
        <v>157</v>
      </c>
      <c r="E224" s="221" t="s">
        <v>1</v>
      </c>
      <c r="F224" s="222" t="s">
        <v>88</v>
      </c>
      <c r="G224" s="219"/>
      <c r="H224" s="223">
        <v>104.79</v>
      </c>
      <c r="I224" s="224"/>
      <c r="J224" s="219"/>
      <c r="K224" s="219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157</v>
      </c>
      <c r="AU224" s="229" t="s">
        <v>155</v>
      </c>
      <c r="AV224" s="13" t="s">
        <v>155</v>
      </c>
      <c r="AW224" s="13" t="s">
        <v>34</v>
      </c>
      <c r="AX224" s="13" t="s">
        <v>86</v>
      </c>
      <c r="AY224" s="229" t="s">
        <v>149</v>
      </c>
    </row>
    <row r="225" spans="1:65" s="2" customFormat="1" ht="16.5" customHeight="1">
      <c r="A225" s="35"/>
      <c r="B225" s="36"/>
      <c r="C225" s="204" t="s">
        <v>8</v>
      </c>
      <c r="D225" s="204" t="s">
        <v>151</v>
      </c>
      <c r="E225" s="205" t="s">
        <v>252</v>
      </c>
      <c r="F225" s="206" t="s">
        <v>253</v>
      </c>
      <c r="G225" s="207" t="s">
        <v>90</v>
      </c>
      <c r="H225" s="208">
        <v>104.79</v>
      </c>
      <c r="I225" s="209"/>
      <c r="J225" s="210">
        <f>ROUND(I225*H225,2)</f>
        <v>0</v>
      </c>
      <c r="K225" s="211"/>
      <c r="L225" s="40"/>
      <c r="M225" s="212" t="s">
        <v>1</v>
      </c>
      <c r="N225" s="213" t="s">
        <v>44</v>
      </c>
      <c r="O225" s="72"/>
      <c r="P225" s="214">
        <f>O225*H225</f>
        <v>0</v>
      </c>
      <c r="Q225" s="214">
        <v>1.2999999999999999E-4</v>
      </c>
      <c r="R225" s="214">
        <f>Q225*H225</f>
        <v>1.36227E-2</v>
      </c>
      <c r="S225" s="214">
        <v>0</v>
      </c>
      <c r="T225" s="21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6" t="s">
        <v>154</v>
      </c>
      <c r="AT225" s="216" t="s">
        <v>151</v>
      </c>
      <c r="AU225" s="216" t="s">
        <v>155</v>
      </c>
      <c r="AY225" s="18" t="s">
        <v>149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155</v>
      </c>
      <c r="BK225" s="217">
        <f>ROUND(I225*H225,2)</f>
        <v>0</v>
      </c>
      <c r="BL225" s="18" t="s">
        <v>154</v>
      </c>
      <c r="BM225" s="216" t="s">
        <v>254</v>
      </c>
    </row>
    <row r="226" spans="1:65" s="13" customFormat="1" ht="11.25">
      <c r="B226" s="218"/>
      <c r="C226" s="219"/>
      <c r="D226" s="220" t="s">
        <v>157</v>
      </c>
      <c r="E226" s="221" t="s">
        <v>1</v>
      </c>
      <c r="F226" s="222" t="s">
        <v>88</v>
      </c>
      <c r="G226" s="219"/>
      <c r="H226" s="223">
        <v>104.79</v>
      </c>
      <c r="I226" s="224"/>
      <c r="J226" s="219"/>
      <c r="K226" s="219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157</v>
      </c>
      <c r="AU226" s="229" t="s">
        <v>155</v>
      </c>
      <c r="AV226" s="13" t="s">
        <v>155</v>
      </c>
      <c r="AW226" s="13" t="s">
        <v>34</v>
      </c>
      <c r="AX226" s="13" t="s">
        <v>86</v>
      </c>
      <c r="AY226" s="229" t="s">
        <v>149</v>
      </c>
    </row>
    <row r="227" spans="1:65" s="2" customFormat="1" ht="21.75" customHeight="1">
      <c r="A227" s="35"/>
      <c r="B227" s="36"/>
      <c r="C227" s="204" t="s">
        <v>255</v>
      </c>
      <c r="D227" s="204" t="s">
        <v>151</v>
      </c>
      <c r="E227" s="205" t="s">
        <v>256</v>
      </c>
      <c r="F227" s="206" t="s">
        <v>257</v>
      </c>
      <c r="G227" s="207" t="s">
        <v>258</v>
      </c>
      <c r="H227" s="208">
        <v>117.7</v>
      </c>
      <c r="I227" s="209"/>
      <c r="J227" s="210">
        <f>ROUND(I227*H227,2)</f>
        <v>0</v>
      </c>
      <c r="K227" s="211"/>
      <c r="L227" s="40"/>
      <c r="M227" s="212" t="s">
        <v>1</v>
      </c>
      <c r="N227" s="213" t="s">
        <v>44</v>
      </c>
      <c r="O227" s="72"/>
      <c r="P227" s="214">
        <f>O227*H227</f>
        <v>0</v>
      </c>
      <c r="Q227" s="214">
        <v>2.0000000000000002E-5</v>
      </c>
      <c r="R227" s="214">
        <f>Q227*H227</f>
        <v>2.3540000000000002E-3</v>
      </c>
      <c r="S227" s="214">
        <v>0</v>
      </c>
      <c r="T227" s="21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6" t="s">
        <v>154</v>
      </c>
      <c r="AT227" s="216" t="s">
        <v>151</v>
      </c>
      <c r="AU227" s="216" t="s">
        <v>155</v>
      </c>
      <c r="AY227" s="18" t="s">
        <v>149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155</v>
      </c>
      <c r="BK227" s="217">
        <f>ROUND(I227*H227,2)</f>
        <v>0</v>
      </c>
      <c r="BL227" s="18" t="s">
        <v>154</v>
      </c>
      <c r="BM227" s="216" t="s">
        <v>259</v>
      </c>
    </row>
    <row r="228" spans="1:65" s="13" customFormat="1" ht="11.25">
      <c r="B228" s="218"/>
      <c r="C228" s="219"/>
      <c r="D228" s="220" t="s">
        <v>157</v>
      </c>
      <c r="E228" s="221" t="s">
        <v>1</v>
      </c>
      <c r="F228" s="222" t="s">
        <v>260</v>
      </c>
      <c r="G228" s="219"/>
      <c r="H228" s="223">
        <v>15</v>
      </c>
      <c r="I228" s="224"/>
      <c r="J228" s="219"/>
      <c r="K228" s="219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157</v>
      </c>
      <c r="AU228" s="229" t="s">
        <v>155</v>
      </c>
      <c r="AV228" s="13" t="s">
        <v>155</v>
      </c>
      <c r="AW228" s="13" t="s">
        <v>34</v>
      </c>
      <c r="AX228" s="13" t="s">
        <v>78</v>
      </c>
      <c r="AY228" s="229" t="s">
        <v>149</v>
      </c>
    </row>
    <row r="229" spans="1:65" s="13" customFormat="1" ht="11.25">
      <c r="B229" s="218"/>
      <c r="C229" s="219"/>
      <c r="D229" s="220" t="s">
        <v>157</v>
      </c>
      <c r="E229" s="221" t="s">
        <v>1</v>
      </c>
      <c r="F229" s="222" t="s">
        <v>261</v>
      </c>
      <c r="G229" s="219"/>
      <c r="H229" s="223">
        <v>18.8</v>
      </c>
      <c r="I229" s="224"/>
      <c r="J229" s="219"/>
      <c r="K229" s="219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157</v>
      </c>
      <c r="AU229" s="229" t="s">
        <v>155</v>
      </c>
      <c r="AV229" s="13" t="s">
        <v>155</v>
      </c>
      <c r="AW229" s="13" t="s">
        <v>34</v>
      </c>
      <c r="AX229" s="13" t="s">
        <v>78</v>
      </c>
      <c r="AY229" s="229" t="s">
        <v>149</v>
      </c>
    </row>
    <row r="230" spans="1:65" s="13" customFormat="1" ht="11.25">
      <c r="B230" s="218"/>
      <c r="C230" s="219"/>
      <c r="D230" s="220" t="s">
        <v>157</v>
      </c>
      <c r="E230" s="221" t="s">
        <v>1</v>
      </c>
      <c r="F230" s="222" t="s">
        <v>262</v>
      </c>
      <c r="G230" s="219"/>
      <c r="H230" s="223">
        <v>16.399999999999999</v>
      </c>
      <c r="I230" s="224"/>
      <c r="J230" s="219"/>
      <c r="K230" s="219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157</v>
      </c>
      <c r="AU230" s="229" t="s">
        <v>155</v>
      </c>
      <c r="AV230" s="13" t="s">
        <v>155</v>
      </c>
      <c r="AW230" s="13" t="s">
        <v>34</v>
      </c>
      <c r="AX230" s="13" t="s">
        <v>78</v>
      </c>
      <c r="AY230" s="229" t="s">
        <v>149</v>
      </c>
    </row>
    <row r="231" spans="1:65" s="13" customFormat="1" ht="11.25">
      <c r="B231" s="218"/>
      <c r="C231" s="219"/>
      <c r="D231" s="220" t="s">
        <v>157</v>
      </c>
      <c r="E231" s="221" t="s">
        <v>1</v>
      </c>
      <c r="F231" s="222" t="s">
        <v>263</v>
      </c>
      <c r="G231" s="219"/>
      <c r="H231" s="223">
        <v>18.600000000000001</v>
      </c>
      <c r="I231" s="224"/>
      <c r="J231" s="219"/>
      <c r="K231" s="219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157</v>
      </c>
      <c r="AU231" s="229" t="s">
        <v>155</v>
      </c>
      <c r="AV231" s="13" t="s">
        <v>155</v>
      </c>
      <c r="AW231" s="13" t="s">
        <v>34</v>
      </c>
      <c r="AX231" s="13" t="s">
        <v>78</v>
      </c>
      <c r="AY231" s="229" t="s">
        <v>149</v>
      </c>
    </row>
    <row r="232" spans="1:65" s="13" customFormat="1" ht="11.25">
      <c r="B232" s="218"/>
      <c r="C232" s="219"/>
      <c r="D232" s="220" t="s">
        <v>157</v>
      </c>
      <c r="E232" s="221" t="s">
        <v>1</v>
      </c>
      <c r="F232" s="222" t="s">
        <v>264</v>
      </c>
      <c r="G232" s="219"/>
      <c r="H232" s="223">
        <v>17.399999999999999</v>
      </c>
      <c r="I232" s="224"/>
      <c r="J232" s="219"/>
      <c r="K232" s="219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157</v>
      </c>
      <c r="AU232" s="229" t="s">
        <v>155</v>
      </c>
      <c r="AV232" s="13" t="s">
        <v>155</v>
      </c>
      <c r="AW232" s="13" t="s">
        <v>34</v>
      </c>
      <c r="AX232" s="13" t="s">
        <v>78</v>
      </c>
      <c r="AY232" s="229" t="s">
        <v>149</v>
      </c>
    </row>
    <row r="233" spans="1:65" s="13" customFormat="1" ht="11.25">
      <c r="B233" s="218"/>
      <c r="C233" s="219"/>
      <c r="D233" s="220" t="s">
        <v>157</v>
      </c>
      <c r="E233" s="221" t="s">
        <v>1</v>
      </c>
      <c r="F233" s="222" t="s">
        <v>265</v>
      </c>
      <c r="G233" s="219"/>
      <c r="H233" s="223">
        <v>15.6</v>
      </c>
      <c r="I233" s="224"/>
      <c r="J233" s="219"/>
      <c r="K233" s="219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157</v>
      </c>
      <c r="AU233" s="229" t="s">
        <v>155</v>
      </c>
      <c r="AV233" s="13" t="s">
        <v>155</v>
      </c>
      <c r="AW233" s="13" t="s">
        <v>34</v>
      </c>
      <c r="AX233" s="13" t="s">
        <v>78</v>
      </c>
      <c r="AY233" s="229" t="s">
        <v>149</v>
      </c>
    </row>
    <row r="234" spans="1:65" s="13" customFormat="1" ht="11.25">
      <c r="B234" s="218"/>
      <c r="C234" s="219"/>
      <c r="D234" s="220" t="s">
        <v>157</v>
      </c>
      <c r="E234" s="221" t="s">
        <v>1</v>
      </c>
      <c r="F234" s="222" t="s">
        <v>266</v>
      </c>
      <c r="G234" s="219"/>
      <c r="H234" s="223">
        <v>4</v>
      </c>
      <c r="I234" s="224"/>
      <c r="J234" s="219"/>
      <c r="K234" s="219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157</v>
      </c>
      <c r="AU234" s="229" t="s">
        <v>155</v>
      </c>
      <c r="AV234" s="13" t="s">
        <v>155</v>
      </c>
      <c r="AW234" s="13" t="s">
        <v>34</v>
      </c>
      <c r="AX234" s="13" t="s">
        <v>78</v>
      </c>
      <c r="AY234" s="229" t="s">
        <v>149</v>
      </c>
    </row>
    <row r="235" spans="1:65" s="13" customFormat="1" ht="11.25">
      <c r="B235" s="218"/>
      <c r="C235" s="219"/>
      <c r="D235" s="220" t="s">
        <v>157</v>
      </c>
      <c r="E235" s="221" t="s">
        <v>1</v>
      </c>
      <c r="F235" s="222" t="s">
        <v>267</v>
      </c>
      <c r="G235" s="219"/>
      <c r="H235" s="223">
        <v>7.2</v>
      </c>
      <c r="I235" s="224"/>
      <c r="J235" s="219"/>
      <c r="K235" s="219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157</v>
      </c>
      <c r="AU235" s="229" t="s">
        <v>155</v>
      </c>
      <c r="AV235" s="13" t="s">
        <v>155</v>
      </c>
      <c r="AW235" s="13" t="s">
        <v>34</v>
      </c>
      <c r="AX235" s="13" t="s">
        <v>78</v>
      </c>
      <c r="AY235" s="229" t="s">
        <v>149</v>
      </c>
    </row>
    <row r="236" spans="1:65" s="13" customFormat="1" ht="11.25">
      <c r="B236" s="218"/>
      <c r="C236" s="219"/>
      <c r="D236" s="220" t="s">
        <v>157</v>
      </c>
      <c r="E236" s="221" t="s">
        <v>1</v>
      </c>
      <c r="F236" s="222" t="s">
        <v>268</v>
      </c>
      <c r="G236" s="219"/>
      <c r="H236" s="223">
        <v>4.7</v>
      </c>
      <c r="I236" s="224"/>
      <c r="J236" s="219"/>
      <c r="K236" s="219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157</v>
      </c>
      <c r="AU236" s="229" t="s">
        <v>155</v>
      </c>
      <c r="AV236" s="13" t="s">
        <v>155</v>
      </c>
      <c r="AW236" s="13" t="s">
        <v>34</v>
      </c>
      <c r="AX236" s="13" t="s">
        <v>78</v>
      </c>
      <c r="AY236" s="229" t="s">
        <v>149</v>
      </c>
    </row>
    <row r="237" spans="1:65" s="14" customFormat="1" ht="11.25">
      <c r="B237" s="230"/>
      <c r="C237" s="231"/>
      <c r="D237" s="220" t="s">
        <v>157</v>
      </c>
      <c r="E237" s="232" t="s">
        <v>1</v>
      </c>
      <c r="F237" s="233" t="s">
        <v>160</v>
      </c>
      <c r="G237" s="231"/>
      <c r="H237" s="234">
        <v>117.7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157</v>
      </c>
      <c r="AU237" s="240" t="s">
        <v>155</v>
      </c>
      <c r="AV237" s="14" t="s">
        <v>154</v>
      </c>
      <c r="AW237" s="14" t="s">
        <v>34</v>
      </c>
      <c r="AX237" s="14" t="s">
        <v>86</v>
      </c>
      <c r="AY237" s="240" t="s">
        <v>149</v>
      </c>
    </row>
    <row r="238" spans="1:65" s="12" customFormat="1" ht="22.9" customHeight="1">
      <c r="B238" s="189"/>
      <c r="C238" s="190"/>
      <c r="D238" s="191" t="s">
        <v>77</v>
      </c>
      <c r="E238" s="202" t="s">
        <v>209</v>
      </c>
      <c r="F238" s="202" t="s">
        <v>269</v>
      </c>
      <c r="G238" s="190"/>
      <c r="H238" s="190"/>
      <c r="I238" s="193"/>
      <c r="J238" s="203">
        <f>BK238</f>
        <v>0</v>
      </c>
      <c r="K238" s="190"/>
      <c r="L238" s="194"/>
      <c r="M238" s="195"/>
      <c r="N238" s="196"/>
      <c r="O238" s="196"/>
      <c r="P238" s="197">
        <f>SUM(P239:P279)</f>
        <v>0</v>
      </c>
      <c r="Q238" s="196"/>
      <c r="R238" s="197">
        <f>SUM(R239:R279)</f>
        <v>4.1916000000000002E-3</v>
      </c>
      <c r="S238" s="196"/>
      <c r="T238" s="198">
        <f>SUM(T239:T279)</f>
        <v>6.6974500000000008</v>
      </c>
      <c r="AR238" s="199" t="s">
        <v>86</v>
      </c>
      <c r="AT238" s="200" t="s">
        <v>77</v>
      </c>
      <c r="AU238" s="200" t="s">
        <v>86</v>
      </c>
      <c r="AY238" s="199" t="s">
        <v>149</v>
      </c>
      <c r="BK238" s="201">
        <f>SUM(BK239:BK279)</f>
        <v>0</v>
      </c>
    </row>
    <row r="239" spans="1:65" s="2" customFormat="1" ht="21.75" customHeight="1">
      <c r="A239" s="35"/>
      <c r="B239" s="36"/>
      <c r="C239" s="204" t="s">
        <v>270</v>
      </c>
      <c r="D239" s="204" t="s">
        <v>151</v>
      </c>
      <c r="E239" s="205" t="s">
        <v>271</v>
      </c>
      <c r="F239" s="206" t="s">
        <v>272</v>
      </c>
      <c r="G239" s="207" t="s">
        <v>90</v>
      </c>
      <c r="H239" s="208">
        <v>104.79</v>
      </c>
      <c r="I239" s="209"/>
      <c r="J239" s="210">
        <f>ROUND(I239*H239,2)</f>
        <v>0</v>
      </c>
      <c r="K239" s="211"/>
      <c r="L239" s="40"/>
      <c r="M239" s="212" t="s">
        <v>1</v>
      </c>
      <c r="N239" s="213" t="s">
        <v>44</v>
      </c>
      <c r="O239" s="72"/>
      <c r="P239" s="214">
        <f>O239*H239</f>
        <v>0</v>
      </c>
      <c r="Q239" s="214">
        <v>4.0000000000000003E-5</v>
      </c>
      <c r="R239" s="214">
        <f>Q239*H239</f>
        <v>4.1916000000000002E-3</v>
      </c>
      <c r="S239" s="214">
        <v>0</v>
      </c>
      <c r="T239" s="21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6" t="s">
        <v>154</v>
      </c>
      <c r="AT239" s="216" t="s">
        <v>151</v>
      </c>
      <c r="AU239" s="216" t="s">
        <v>155</v>
      </c>
      <c r="AY239" s="18" t="s">
        <v>149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155</v>
      </c>
      <c r="BK239" s="217">
        <f>ROUND(I239*H239,2)</f>
        <v>0</v>
      </c>
      <c r="BL239" s="18" t="s">
        <v>154</v>
      </c>
      <c r="BM239" s="216" t="s">
        <v>273</v>
      </c>
    </row>
    <row r="240" spans="1:65" s="13" customFormat="1" ht="11.25">
      <c r="B240" s="218"/>
      <c r="C240" s="219"/>
      <c r="D240" s="220" t="s">
        <v>157</v>
      </c>
      <c r="E240" s="221" t="s">
        <v>1</v>
      </c>
      <c r="F240" s="222" t="s">
        <v>88</v>
      </c>
      <c r="G240" s="219"/>
      <c r="H240" s="223">
        <v>104.79</v>
      </c>
      <c r="I240" s="224"/>
      <c r="J240" s="219"/>
      <c r="K240" s="219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157</v>
      </c>
      <c r="AU240" s="229" t="s">
        <v>155</v>
      </c>
      <c r="AV240" s="13" t="s">
        <v>155</v>
      </c>
      <c r="AW240" s="13" t="s">
        <v>34</v>
      </c>
      <c r="AX240" s="13" t="s">
        <v>86</v>
      </c>
      <c r="AY240" s="229" t="s">
        <v>149</v>
      </c>
    </row>
    <row r="241" spans="1:65" s="2" customFormat="1" ht="16.5" customHeight="1">
      <c r="A241" s="35"/>
      <c r="B241" s="36"/>
      <c r="C241" s="204" t="s">
        <v>274</v>
      </c>
      <c r="D241" s="204" t="s">
        <v>151</v>
      </c>
      <c r="E241" s="205" t="s">
        <v>275</v>
      </c>
      <c r="F241" s="206" t="s">
        <v>276</v>
      </c>
      <c r="G241" s="207" t="s">
        <v>90</v>
      </c>
      <c r="H241" s="208">
        <v>5.95</v>
      </c>
      <c r="I241" s="209"/>
      <c r="J241" s="210">
        <f>ROUND(I241*H241,2)</f>
        <v>0</v>
      </c>
      <c r="K241" s="211"/>
      <c r="L241" s="40"/>
      <c r="M241" s="212" t="s">
        <v>1</v>
      </c>
      <c r="N241" s="213" t="s">
        <v>44</v>
      </c>
      <c r="O241" s="72"/>
      <c r="P241" s="214">
        <f>O241*H241</f>
        <v>0</v>
      </c>
      <c r="Q241" s="214">
        <v>0</v>
      </c>
      <c r="R241" s="214">
        <f>Q241*H241</f>
        <v>0</v>
      </c>
      <c r="S241" s="214">
        <v>0.13100000000000001</v>
      </c>
      <c r="T241" s="215">
        <f>S241*H241</f>
        <v>0.77945000000000009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6" t="s">
        <v>154</v>
      </c>
      <c r="AT241" s="216" t="s">
        <v>151</v>
      </c>
      <c r="AU241" s="216" t="s">
        <v>155</v>
      </c>
      <c r="AY241" s="18" t="s">
        <v>149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155</v>
      </c>
      <c r="BK241" s="217">
        <f>ROUND(I241*H241,2)</f>
        <v>0</v>
      </c>
      <c r="BL241" s="18" t="s">
        <v>154</v>
      </c>
      <c r="BM241" s="216" t="s">
        <v>277</v>
      </c>
    </row>
    <row r="242" spans="1:65" s="13" customFormat="1" ht="11.25">
      <c r="B242" s="218"/>
      <c r="C242" s="219"/>
      <c r="D242" s="220" t="s">
        <v>157</v>
      </c>
      <c r="E242" s="221" t="s">
        <v>1</v>
      </c>
      <c r="F242" s="222" t="s">
        <v>278</v>
      </c>
      <c r="G242" s="219"/>
      <c r="H242" s="223">
        <v>1.2</v>
      </c>
      <c r="I242" s="224"/>
      <c r="J242" s="219"/>
      <c r="K242" s="219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157</v>
      </c>
      <c r="AU242" s="229" t="s">
        <v>155</v>
      </c>
      <c r="AV242" s="13" t="s">
        <v>155</v>
      </c>
      <c r="AW242" s="13" t="s">
        <v>34</v>
      </c>
      <c r="AX242" s="13" t="s">
        <v>78</v>
      </c>
      <c r="AY242" s="229" t="s">
        <v>149</v>
      </c>
    </row>
    <row r="243" spans="1:65" s="13" customFormat="1" ht="11.25">
      <c r="B243" s="218"/>
      <c r="C243" s="219"/>
      <c r="D243" s="220" t="s">
        <v>157</v>
      </c>
      <c r="E243" s="221" t="s">
        <v>1</v>
      </c>
      <c r="F243" s="222" t="s">
        <v>279</v>
      </c>
      <c r="G243" s="219"/>
      <c r="H243" s="223">
        <v>4.75</v>
      </c>
      <c r="I243" s="224"/>
      <c r="J243" s="219"/>
      <c r="K243" s="219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157</v>
      </c>
      <c r="AU243" s="229" t="s">
        <v>155</v>
      </c>
      <c r="AV243" s="13" t="s">
        <v>155</v>
      </c>
      <c r="AW243" s="13" t="s">
        <v>34</v>
      </c>
      <c r="AX243" s="13" t="s">
        <v>78</v>
      </c>
      <c r="AY243" s="229" t="s">
        <v>149</v>
      </c>
    </row>
    <row r="244" spans="1:65" s="14" customFormat="1" ht="11.25">
      <c r="B244" s="230"/>
      <c r="C244" s="231"/>
      <c r="D244" s="220" t="s">
        <v>157</v>
      </c>
      <c r="E244" s="232" t="s">
        <v>1</v>
      </c>
      <c r="F244" s="233" t="s">
        <v>160</v>
      </c>
      <c r="G244" s="231"/>
      <c r="H244" s="234">
        <v>5.95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157</v>
      </c>
      <c r="AU244" s="240" t="s">
        <v>155</v>
      </c>
      <c r="AV244" s="14" t="s">
        <v>154</v>
      </c>
      <c r="AW244" s="14" t="s">
        <v>34</v>
      </c>
      <c r="AX244" s="14" t="s">
        <v>86</v>
      </c>
      <c r="AY244" s="240" t="s">
        <v>149</v>
      </c>
    </row>
    <row r="245" spans="1:65" s="2" customFormat="1" ht="33" customHeight="1">
      <c r="A245" s="35"/>
      <c r="B245" s="36"/>
      <c r="C245" s="204" t="s">
        <v>280</v>
      </c>
      <c r="D245" s="204" t="s">
        <v>151</v>
      </c>
      <c r="E245" s="205" t="s">
        <v>281</v>
      </c>
      <c r="F245" s="206" t="s">
        <v>282</v>
      </c>
      <c r="G245" s="207" t="s">
        <v>283</v>
      </c>
      <c r="H245" s="208">
        <v>1.25</v>
      </c>
      <c r="I245" s="209"/>
      <c r="J245" s="210">
        <f>ROUND(I245*H245,2)</f>
        <v>0</v>
      </c>
      <c r="K245" s="211"/>
      <c r="L245" s="40"/>
      <c r="M245" s="212" t="s">
        <v>1</v>
      </c>
      <c r="N245" s="213" t="s">
        <v>44</v>
      </c>
      <c r="O245" s="72"/>
      <c r="P245" s="214">
        <f>O245*H245</f>
        <v>0</v>
      </c>
      <c r="Q245" s="214">
        <v>0</v>
      </c>
      <c r="R245" s="214">
        <f>Q245*H245</f>
        <v>0</v>
      </c>
      <c r="S245" s="214">
        <v>2.2000000000000002</v>
      </c>
      <c r="T245" s="215">
        <f>S245*H245</f>
        <v>2.75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6" t="s">
        <v>154</v>
      </c>
      <c r="AT245" s="216" t="s">
        <v>151</v>
      </c>
      <c r="AU245" s="216" t="s">
        <v>155</v>
      </c>
      <c r="AY245" s="18" t="s">
        <v>149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155</v>
      </c>
      <c r="BK245" s="217">
        <f>ROUND(I245*H245,2)</f>
        <v>0</v>
      </c>
      <c r="BL245" s="18" t="s">
        <v>154</v>
      </c>
      <c r="BM245" s="216" t="s">
        <v>284</v>
      </c>
    </row>
    <row r="246" spans="1:65" s="13" customFormat="1" ht="11.25">
      <c r="B246" s="218"/>
      <c r="C246" s="219"/>
      <c r="D246" s="220" t="s">
        <v>157</v>
      </c>
      <c r="E246" s="221" t="s">
        <v>1</v>
      </c>
      <c r="F246" s="222" t="s">
        <v>285</v>
      </c>
      <c r="G246" s="219"/>
      <c r="H246" s="223">
        <v>0.56100000000000005</v>
      </c>
      <c r="I246" s="224"/>
      <c r="J246" s="219"/>
      <c r="K246" s="219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157</v>
      </c>
      <c r="AU246" s="229" t="s">
        <v>155</v>
      </c>
      <c r="AV246" s="13" t="s">
        <v>155</v>
      </c>
      <c r="AW246" s="13" t="s">
        <v>34</v>
      </c>
      <c r="AX246" s="13" t="s">
        <v>78</v>
      </c>
      <c r="AY246" s="229" t="s">
        <v>149</v>
      </c>
    </row>
    <row r="247" spans="1:65" s="13" customFormat="1" ht="11.25">
      <c r="B247" s="218"/>
      <c r="C247" s="219"/>
      <c r="D247" s="220" t="s">
        <v>157</v>
      </c>
      <c r="E247" s="221" t="s">
        <v>1</v>
      </c>
      <c r="F247" s="222" t="s">
        <v>286</v>
      </c>
      <c r="G247" s="219"/>
      <c r="H247" s="223">
        <v>0.40799999999999997</v>
      </c>
      <c r="I247" s="224"/>
      <c r="J247" s="219"/>
      <c r="K247" s="219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157</v>
      </c>
      <c r="AU247" s="229" t="s">
        <v>155</v>
      </c>
      <c r="AV247" s="13" t="s">
        <v>155</v>
      </c>
      <c r="AW247" s="13" t="s">
        <v>34</v>
      </c>
      <c r="AX247" s="13" t="s">
        <v>78</v>
      </c>
      <c r="AY247" s="229" t="s">
        <v>149</v>
      </c>
    </row>
    <row r="248" spans="1:65" s="13" customFormat="1" ht="11.25">
      <c r="B248" s="218"/>
      <c r="C248" s="219"/>
      <c r="D248" s="220" t="s">
        <v>157</v>
      </c>
      <c r="E248" s="221" t="s">
        <v>1</v>
      </c>
      <c r="F248" s="222" t="s">
        <v>287</v>
      </c>
      <c r="G248" s="219"/>
      <c r="H248" s="223">
        <v>0.05</v>
      </c>
      <c r="I248" s="224"/>
      <c r="J248" s="219"/>
      <c r="K248" s="219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157</v>
      </c>
      <c r="AU248" s="229" t="s">
        <v>155</v>
      </c>
      <c r="AV248" s="13" t="s">
        <v>155</v>
      </c>
      <c r="AW248" s="13" t="s">
        <v>34</v>
      </c>
      <c r="AX248" s="13" t="s">
        <v>78</v>
      </c>
      <c r="AY248" s="229" t="s">
        <v>149</v>
      </c>
    </row>
    <row r="249" spans="1:65" s="13" customFormat="1" ht="11.25">
      <c r="B249" s="218"/>
      <c r="C249" s="219"/>
      <c r="D249" s="220" t="s">
        <v>157</v>
      </c>
      <c r="E249" s="221" t="s">
        <v>1</v>
      </c>
      <c r="F249" s="222" t="s">
        <v>288</v>
      </c>
      <c r="G249" s="219"/>
      <c r="H249" s="223">
        <v>0.16200000000000001</v>
      </c>
      <c r="I249" s="224"/>
      <c r="J249" s="219"/>
      <c r="K249" s="219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157</v>
      </c>
      <c r="AU249" s="229" t="s">
        <v>155</v>
      </c>
      <c r="AV249" s="13" t="s">
        <v>155</v>
      </c>
      <c r="AW249" s="13" t="s">
        <v>34</v>
      </c>
      <c r="AX249" s="13" t="s">
        <v>78</v>
      </c>
      <c r="AY249" s="229" t="s">
        <v>149</v>
      </c>
    </row>
    <row r="250" spans="1:65" s="13" customFormat="1" ht="11.25">
      <c r="B250" s="218"/>
      <c r="C250" s="219"/>
      <c r="D250" s="220" t="s">
        <v>157</v>
      </c>
      <c r="E250" s="221" t="s">
        <v>1</v>
      </c>
      <c r="F250" s="222" t="s">
        <v>289</v>
      </c>
      <c r="G250" s="219"/>
      <c r="H250" s="223">
        <v>6.9000000000000006E-2</v>
      </c>
      <c r="I250" s="224"/>
      <c r="J250" s="219"/>
      <c r="K250" s="219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157</v>
      </c>
      <c r="AU250" s="229" t="s">
        <v>155</v>
      </c>
      <c r="AV250" s="13" t="s">
        <v>155</v>
      </c>
      <c r="AW250" s="13" t="s">
        <v>34</v>
      </c>
      <c r="AX250" s="13" t="s">
        <v>78</v>
      </c>
      <c r="AY250" s="229" t="s">
        <v>149</v>
      </c>
    </row>
    <row r="251" spans="1:65" s="14" customFormat="1" ht="11.25">
      <c r="B251" s="230"/>
      <c r="C251" s="231"/>
      <c r="D251" s="220" t="s">
        <v>157</v>
      </c>
      <c r="E251" s="232" t="s">
        <v>1</v>
      </c>
      <c r="F251" s="233" t="s">
        <v>160</v>
      </c>
      <c r="G251" s="231"/>
      <c r="H251" s="234">
        <v>1.25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AT251" s="240" t="s">
        <v>157</v>
      </c>
      <c r="AU251" s="240" t="s">
        <v>155</v>
      </c>
      <c r="AV251" s="14" t="s">
        <v>154</v>
      </c>
      <c r="AW251" s="14" t="s">
        <v>34</v>
      </c>
      <c r="AX251" s="14" t="s">
        <v>86</v>
      </c>
      <c r="AY251" s="240" t="s">
        <v>149</v>
      </c>
    </row>
    <row r="252" spans="1:65" s="2" customFormat="1" ht="16.5" customHeight="1">
      <c r="A252" s="35"/>
      <c r="B252" s="36"/>
      <c r="C252" s="204" t="s">
        <v>290</v>
      </c>
      <c r="D252" s="204" t="s">
        <v>151</v>
      </c>
      <c r="E252" s="205" t="s">
        <v>291</v>
      </c>
      <c r="F252" s="206" t="s">
        <v>292</v>
      </c>
      <c r="G252" s="207" t="s">
        <v>90</v>
      </c>
      <c r="H252" s="208">
        <v>11.6</v>
      </c>
      <c r="I252" s="209"/>
      <c r="J252" s="210">
        <f>ROUND(I252*H252,2)</f>
        <v>0</v>
      </c>
      <c r="K252" s="211"/>
      <c r="L252" s="40"/>
      <c r="M252" s="212" t="s">
        <v>1</v>
      </c>
      <c r="N252" s="213" t="s">
        <v>44</v>
      </c>
      <c r="O252" s="72"/>
      <c r="P252" s="214">
        <f>O252*H252</f>
        <v>0</v>
      </c>
      <c r="Q252" s="214">
        <v>0</v>
      </c>
      <c r="R252" s="214">
        <f>Q252*H252</f>
        <v>0</v>
      </c>
      <c r="S252" s="214">
        <v>7.5999999999999998E-2</v>
      </c>
      <c r="T252" s="215">
        <f>S252*H252</f>
        <v>0.88159999999999994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6" t="s">
        <v>154</v>
      </c>
      <c r="AT252" s="216" t="s">
        <v>151</v>
      </c>
      <c r="AU252" s="216" t="s">
        <v>155</v>
      </c>
      <c r="AY252" s="18" t="s">
        <v>149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155</v>
      </c>
      <c r="BK252" s="217">
        <f>ROUND(I252*H252,2)</f>
        <v>0</v>
      </c>
      <c r="BL252" s="18" t="s">
        <v>154</v>
      </c>
      <c r="BM252" s="216" t="s">
        <v>293</v>
      </c>
    </row>
    <row r="253" spans="1:65" s="13" customFormat="1" ht="11.25">
      <c r="B253" s="218"/>
      <c r="C253" s="219"/>
      <c r="D253" s="220" t="s">
        <v>157</v>
      </c>
      <c r="E253" s="221" t="s">
        <v>1</v>
      </c>
      <c r="F253" s="222" t="s">
        <v>294</v>
      </c>
      <c r="G253" s="219"/>
      <c r="H253" s="223">
        <v>3.6</v>
      </c>
      <c r="I253" s="224"/>
      <c r="J253" s="219"/>
      <c r="K253" s="219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157</v>
      </c>
      <c r="AU253" s="229" t="s">
        <v>155</v>
      </c>
      <c r="AV253" s="13" t="s">
        <v>155</v>
      </c>
      <c r="AW253" s="13" t="s">
        <v>34</v>
      </c>
      <c r="AX253" s="13" t="s">
        <v>78</v>
      </c>
      <c r="AY253" s="229" t="s">
        <v>149</v>
      </c>
    </row>
    <row r="254" spans="1:65" s="13" customFormat="1" ht="11.25">
      <c r="B254" s="218"/>
      <c r="C254" s="219"/>
      <c r="D254" s="220" t="s">
        <v>157</v>
      </c>
      <c r="E254" s="221" t="s">
        <v>1</v>
      </c>
      <c r="F254" s="222" t="s">
        <v>295</v>
      </c>
      <c r="G254" s="219"/>
      <c r="H254" s="223">
        <v>8</v>
      </c>
      <c r="I254" s="224"/>
      <c r="J254" s="219"/>
      <c r="K254" s="219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157</v>
      </c>
      <c r="AU254" s="229" t="s">
        <v>155</v>
      </c>
      <c r="AV254" s="13" t="s">
        <v>155</v>
      </c>
      <c r="AW254" s="13" t="s">
        <v>34</v>
      </c>
      <c r="AX254" s="13" t="s">
        <v>78</v>
      </c>
      <c r="AY254" s="229" t="s">
        <v>149</v>
      </c>
    </row>
    <row r="255" spans="1:65" s="14" customFormat="1" ht="11.25">
      <c r="B255" s="230"/>
      <c r="C255" s="231"/>
      <c r="D255" s="220" t="s">
        <v>157</v>
      </c>
      <c r="E255" s="232" t="s">
        <v>1</v>
      </c>
      <c r="F255" s="233" t="s">
        <v>160</v>
      </c>
      <c r="G255" s="231"/>
      <c r="H255" s="234">
        <v>11.6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AT255" s="240" t="s">
        <v>157</v>
      </c>
      <c r="AU255" s="240" t="s">
        <v>155</v>
      </c>
      <c r="AV255" s="14" t="s">
        <v>154</v>
      </c>
      <c r="AW255" s="14" t="s">
        <v>34</v>
      </c>
      <c r="AX255" s="14" t="s">
        <v>86</v>
      </c>
      <c r="AY255" s="240" t="s">
        <v>149</v>
      </c>
    </row>
    <row r="256" spans="1:65" s="2" customFormat="1" ht="16.5" customHeight="1">
      <c r="A256" s="35"/>
      <c r="B256" s="36"/>
      <c r="C256" s="204" t="s">
        <v>7</v>
      </c>
      <c r="D256" s="204" t="s">
        <v>151</v>
      </c>
      <c r="E256" s="205" t="s">
        <v>296</v>
      </c>
      <c r="F256" s="206" t="s">
        <v>297</v>
      </c>
      <c r="G256" s="207" t="s">
        <v>90</v>
      </c>
      <c r="H256" s="208">
        <v>3.2</v>
      </c>
      <c r="I256" s="209"/>
      <c r="J256" s="210">
        <f>ROUND(I256*H256,2)</f>
        <v>0</v>
      </c>
      <c r="K256" s="211"/>
      <c r="L256" s="40"/>
      <c r="M256" s="212" t="s">
        <v>1</v>
      </c>
      <c r="N256" s="213" t="s">
        <v>44</v>
      </c>
      <c r="O256" s="72"/>
      <c r="P256" s="214">
        <f>O256*H256</f>
        <v>0</v>
      </c>
      <c r="Q256" s="214">
        <v>0</v>
      </c>
      <c r="R256" s="214">
        <f>Q256*H256</f>
        <v>0</v>
      </c>
      <c r="S256" s="214">
        <v>6.3E-2</v>
      </c>
      <c r="T256" s="215">
        <f>S256*H256</f>
        <v>0.2016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6" t="s">
        <v>154</v>
      </c>
      <c r="AT256" s="216" t="s">
        <v>151</v>
      </c>
      <c r="AU256" s="216" t="s">
        <v>155</v>
      </c>
      <c r="AY256" s="18" t="s">
        <v>149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155</v>
      </c>
      <c r="BK256" s="217">
        <f>ROUND(I256*H256,2)</f>
        <v>0</v>
      </c>
      <c r="BL256" s="18" t="s">
        <v>154</v>
      </c>
      <c r="BM256" s="216" t="s">
        <v>298</v>
      </c>
    </row>
    <row r="257" spans="1:65" s="13" customFormat="1" ht="11.25">
      <c r="B257" s="218"/>
      <c r="C257" s="219"/>
      <c r="D257" s="220" t="s">
        <v>157</v>
      </c>
      <c r="E257" s="221" t="s">
        <v>1</v>
      </c>
      <c r="F257" s="222" t="s">
        <v>299</v>
      </c>
      <c r="G257" s="219"/>
      <c r="H257" s="223">
        <v>3.2</v>
      </c>
      <c r="I257" s="224"/>
      <c r="J257" s="219"/>
      <c r="K257" s="219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157</v>
      </c>
      <c r="AU257" s="229" t="s">
        <v>155</v>
      </c>
      <c r="AV257" s="13" t="s">
        <v>155</v>
      </c>
      <c r="AW257" s="13" t="s">
        <v>34</v>
      </c>
      <c r="AX257" s="13" t="s">
        <v>86</v>
      </c>
      <c r="AY257" s="229" t="s">
        <v>149</v>
      </c>
    </row>
    <row r="258" spans="1:65" s="2" customFormat="1" ht="21.75" customHeight="1">
      <c r="A258" s="35"/>
      <c r="B258" s="36"/>
      <c r="C258" s="204" t="s">
        <v>300</v>
      </c>
      <c r="D258" s="204" t="s">
        <v>151</v>
      </c>
      <c r="E258" s="205" t="s">
        <v>301</v>
      </c>
      <c r="F258" s="206" t="s">
        <v>302</v>
      </c>
      <c r="G258" s="207" t="s">
        <v>90</v>
      </c>
      <c r="H258" s="208">
        <v>3</v>
      </c>
      <c r="I258" s="209"/>
      <c r="J258" s="210">
        <f>ROUND(I258*H258,2)</f>
        <v>0</v>
      </c>
      <c r="K258" s="211"/>
      <c r="L258" s="40"/>
      <c r="M258" s="212" t="s">
        <v>1</v>
      </c>
      <c r="N258" s="213" t="s">
        <v>44</v>
      </c>
      <c r="O258" s="72"/>
      <c r="P258" s="214">
        <f>O258*H258</f>
        <v>0</v>
      </c>
      <c r="Q258" s="214">
        <v>0</v>
      </c>
      <c r="R258" s="214">
        <f>Q258*H258</f>
        <v>0</v>
      </c>
      <c r="S258" s="214">
        <v>0.27</v>
      </c>
      <c r="T258" s="215">
        <f>S258*H258</f>
        <v>0.81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6" t="s">
        <v>154</v>
      </c>
      <c r="AT258" s="216" t="s">
        <v>151</v>
      </c>
      <c r="AU258" s="216" t="s">
        <v>155</v>
      </c>
      <c r="AY258" s="18" t="s">
        <v>149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155</v>
      </c>
      <c r="BK258" s="217">
        <f>ROUND(I258*H258,2)</f>
        <v>0</v>
      </c>
      <c r="BL258" s="18" t="s">
        <v>154</v>
      </c>
      <c r="BM258" s="216" t="s">
        <v>303</v>
      </c>
    </row>
    <row r="259" spans="1:65" s="13" customFormat="1" ht="11.25">
      <c r="B259" s="218"/>
      <c r="C259" s="219"/>
      <c r="D259" s="220" t="s">
        <v>157</v>
      </c>
      <c r="E259" s="221" t="s">
        <v>1</v>
      </c>
      <c r="F259" s="222" t="s">
        <v>304</v>
      </c>
      <c r="G259" s="219"/>
      <c r="H259" s="223">
        <v>3</v>
      </c>
      <c r="I259" s="224"/>
      <c r="J259" s="219"/>
      <c r="K259" s="219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157</v>
      </c>
      <c r="AU259" s="229" t="s">
        <v>155</v>
      </c>
      <c r="AV259" s="13" t="s">
        <v>155</v>
      </c>
      <c r="AW259" s="13" t="s">
        <v>34</v>
      </c>
      <c r="AX259" s="13" t="s">
        <v>86</v>
      </c>
      <c r="AY259" s="229" t="s">
        <v>149</v>
      </c>
    </row>
    <row r="260" spans="1:65" s="2" customFormat="1" ht="21.75" customHeight="1">
      <c r="A260" s="35"/>
      <c r="B260" s="36"/>
      <c r="C260" s="204" t="s">
        <v>305</v>
      </c>
      <c r="D260" s="204" t="s">
        <v>151</v>
      </c>
      <c r="E260" s="205" t="s">
        <v>306</v>
      </c>
      <c r="F260" s="206" t="s">
        <v>307</v>
      </c>
      <c r="G260" s="207" t="s">
        <v>258</v>
      </c>
      <c r="H260" s="208">
        <v>16.2</v>
      </c>
      <c r="I260" s="209"/>
      <c r="J260" s="210">
        <f>ROUND(I260*H260,2)</f>
        <v>0</v>
      </c>
      <c r="K260" s="211"/>
      <c r="L260" s="40"/>
      <c r="M260" s="212" t="s">
        <v>1</v>
      </c>
      <c r="N260" s="213" t="s">
        <v>44</v>
      </c>
      <c r="O260" s="72"/>
      <c r="P260" s="214">
        <f>O260*H260</f>
        <v>0</v>
      </c>
      <c r="Q260" s="214">
        <v>0</v>
      </c>
      <c r="R260" s="214">
        <f>Q260*H260</f>
        <v>0</v>
      </c>
      <c r="S260" s="214">
        <v>6.0000000000000001E-3</v>
      </c>
      <c r="T260" s="215">
        <f>S260*H260</f>
        <v>9.7199999999999995E-2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6" t="s">
        <v>154</v>
      </c>
      <c r="AT260" s="216" t="s">
        <v>151</v>
      </c>
      <c r="AU260" s="216" t="s">
        <v>155</v>
      </c>
      <c r="AY260" s="18" t="s">
        <v>149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155</v>
      </c>
      <c r="BK260" s="217">
        <f>ROUND(I260*H260,2)</f>
        <v>0</v>
      </c>
      <c r="BL260" s="18" t="s">
        <v>154</v>
      </c>
      <c r="BM260" s="216" t="s">
        <v>308</v>
      </c>
    </row>
    <row r="261" spans="1:65" s="15" customFormat="1" ht="11.25">
      <c r="B261" s="241"/>
      <c r="C261" s="242"/>
      <c r="D261" s="220" t="s">
        <v>157</v>
      </c>
      <c r="E261" s="243" t="s">
        <v>1</v>
      </c>
      <c r="F261" s="244" t="s">
        <v>232</v>
      </c>
      <c r="G261" s="242"/>
      <c r="H261" s="243" t="s">
        <v>1</v>
      </c>
      <c r="I261" s="245"/>
      <c r="J261" s="242"/>
      <c r="K261" s="242"/>
      <c r="L261" s="246"/>
      <c r="M261" s="247"/>
      <c r="N261" s="248"/>
      <c r="O261" s="248"/>
      <c r="P261" s="248"/>
      <c r="Q261" s="248"/>
      <c r="R261" s="248"/>
      <c r="S261" s="248"/>
      <c r="T261" s="249"/>
      <c r="AT261" s="250" t="s">
        <v>157</v>
      </c>
      <c r="AU261" s="250" t="s">
        <v>155</v>
      </c>
      <c r="AV261" s="15" t="s">
        <v>86</v>
      </c>
      <c r="AW261" s="15" t="s">
        <v>34</v>
      </c>
      <c r="AX261" s="15" t="s">
        <v>78</v>
      </c>
      <c r="AY261" s="250" t="s">
        <v>149</v>
      </c>
    </row>
    <row r="262" spans="1:65" s="13" customFormat="1" ht="11.25">
      <c r="B262" s="218"/>
      <c r="C262" s="219"/>
      <c r="D262" s="220" t="s">
        <v>157</v>
      </c>
      <c r="E262" s="221" t="s">
        <v>1</v>
      </c>
      <c r="F262" s="222" t="s">
        <v>309</v>
      </c>
      <c r="G262" s="219"/>
      <c r="H262" s="223">
        <v>4.0999999999999996</v>
      </c>
      <c r="I262" s="224"/>
      <c r="J262" s="219"/>
      <c r="K262" s="219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157</v>
      </c>
      <c r="AU262" s="229" t="s">
        <v>155</v>
      </c>
      <c r="AV262" s="13" t="s">
        <v>155</v>
      </c>
      <c r="AW262" s="13" t="s">
        <v>34</v>
      </c>
      <c r="AX262" s="13" t="s">
        <v>78</v>
      </c>
      <c r="AY262" s="229" t="s">
        <v>149</v>
      </c>
    </row>
    <row r="263" spans="1:65" s="13" customFormat="1" ht="11.25">
      <c r="B263" s="218"/>
      <c r="C263" s="219"/>
      <c r="D263" s="220" t="s">
        <v>157</v>
      </c>
      <c r="E263" s="221" t="s">
        <v>1</v>
      </c>
      <c r="F263" s="222" t="s">
        <v>310</v>
      </c>
      <c r="G263" s="219"/>
      <c r="H263" s="223">
        <v>2</v>
      </c>
      <c r="I263" s="224"/>
      <c r="J263" s="219"/>
      <c r="K263" s="219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157</v>
      </c>
      <c r="AU263" s="229" t="s">
        <v>155</v>
      </c>
      <c r="AV263" s="13" t="s">
        <v>155</v>
      </c>
      <c r="AW263" s="13" t="s">
        <v>34</v>
      </c>
      <c r="AX263" s="13" t="s">
        <v>78</v>
      </c>
      <c r="AY263" s="229" t="s">
        <v>149</v>
      </c>
    </row>
    <row r="264" spans="1:65" s="13" customFormat="1" ht="11.25">
      <c r="B264" s="218"/>
      <c r="C264" s="219"/>
      <c r="D264" s="220" t="s">
        <v>157</v>
      </c>
      <c r="E264" s="221" t="s">
        <v>1</v>
      </c>
      <c r="F264" s="222" t="s">
        <v>311</v>
      </c>
      <c r="G264" s="219"/>
      <c r="H264" s="223">
        <v>1</v>
      </c>
      <c r="I264" s="224"/>
      <c r="J264" s="219"/>
      <c r="K264" s="219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157</v>
      </c>
      <c r="AU264" s="229" t="s">
        <v>155</v>
      </c>
      <c r="AV264" s="13" t="s">
        <v>155</v>
      </c>
      <c r="AW264" s="13" t="s">
        <v>34</v>
      </c>
      <c r="AX264" s="13" t="s">
        <v>78</v>
      </c>
      <c r="AY264" s="229" t="s">
        <v>149</v>
      </c>
    </row>
    <row r="265" spans="1:65" s="13" customFormat="1" ht="11.25">
      <c r="B265" s="218"/>
      <c r="C265" s="219"/>
      <c r="D265" s="220" t="s">
        <v>157</v>
      </c>
      <c r="E265" s="221" t="s">
        <v>1</v>
      </c>
      <c r="F265" s="222" t="s">
        <v>312</v>
      </c>
      <c r="G265" s="219"/>
      <c r="H265" s="223">
        <v>1</v>
      </c>
      <c r="I265" s="224"/>
      <c r="J265" s="219"/>
      <c r="K265" s="219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157</v>
      </c>
      <c r="AU265" s="229" t="s">
        <v>155</v>
      </c>
      <c r="AV265" s="13" t="s">
        <v>155</v>
      </c>
      <c r="AW265" s="13" t="s">
        <v>34</v>
      </c>
      <c r="AX265" s="13" t="s">
        <v>78</v>
      </c>
      <c r="AY265" s="229" t="s">
        <v>149</v>
      </c>
    </row>
    <row r="266" spans="1:65" s="16" customFormat="1" ht="11.25">
      <c r="B266" s="251"/>
      <c r="C266" s="252"/>
      <c r="D266" s="220" t="s">
        <v>157</v>
      </c>
      <c r="E266" s="253" t="s">
        <v>1</v>
      </c>
      <c r="F266" s="254" t="s">
        <v>237</v>
      </c>
      <c r="G266" s="252"/>
      <c r="H266" s="255">
        <v>8.1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AT266" s="261" t="s">
        <v>157</v>
      </c>
      <c r="AU266" s="261" t="s">
        <v>155</v>
      </c>
      <c r="AV266" s="16" t="s">
        <v>92</v>
      </c>
      <c r="AW266" s="16" t="s">
        <v>34</v>
      </c>
      <c r="AX266" s="16" t="s">
        <v>78</v>
      </c>
      <c r="AY266" s="261" t="s">
        <v>149</v>
      </c>
    </row>
    <row r="267" spans="1:65" s="15" customFormat="1" ht="11.25">
      <c r="B267" s="241"/>
      <c r="C267" s="242"/>
      <c r="D267" s="220" t="s">
        <v>157</v>
      </c>
      <c r="E267" s="243" t="s">
        <v>1</v>
      </c>
      <c r="F267" s="244" t="s">
        <v>313</v>
      </c>
      <c r="G267" s="242"/>
      <c r="H267" s="243" t="s">
        <v>1</v>
      </c>
      <c r="I267" s="245"/>
      <c r="J267" s="242"/>
      <c r="K267" s="242"/>
      <c r="L267" s="246"/>
      <c r="M267" s="247"/>
      <c r="N267" s="248"/>
      <c r="O267" s="248"/>
      <c r="P267" s="248"/>
      <c r="Q267" s="248"/>
      <c r="R267" s="248"/>
      <c r="S267" s="248"/>
      <c r="T267" s="249"/>
      <c r="AT267" s="250" t="s">
        <v>157</v>
      </c>
      <c r="AU267" s="250" t="s">
        <v>155</v>
      </c>
      <c r="AV267" s="15" t="s">
        <v>86</v>
      </c>
      <c r="AW267" s="15" t="s">
        <v>34</v>
      </c>
      <c r="AX267" s="15" t="s">
        <v>78</v>
      </c>
      <c r="AY267" s="250" t="s">
        <v>149</v>
      </c>
    </row>
    <row r="268" spans="1:65" s="13" customFormat="1" ht="11.25">
      <c r="B268" s="218"/>
      <c r="C268" s="219"/>
      <c r="D268" s="220" t="s">
        <v>157</v>
      </c>
      <c r="E268" s="221" t="s">
        <v>1</v>
      </c>
      <c r="F268" s="222" t="s">
        <v>309</v>
      </c>
      <c r="G268" s="219"/>
      <c r="H268" s="223">
        <v>4.0999999999999996</v>
      </c>
      <c r="I268" s="224"/>
      <c r="J268" s="219"/>
      <c r="K268" s="219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157</v>
      </c>
      <c r="AU268" s="229" t="s">
        <v>155</v>
      </c>
      <c r="AV268" s="13" t="s">
        <v>155</v>
      </c>
      <c r="AW268" s="13" t="s">
        <v>34</v>
      </c>
      <c r="AX268" s="13" t="s">
        <v>78</v>
      </c>
      <c r="AY268" s="229" t="s">
        <v>149</v>
      </c>
    </row>
    <row r="269" spans="1:65" s="13" customFormat="1" ht="11.25">
      <c r="B269" s="218"/>
      <c r="C269" s="219"/>
      <c r="D269" s="220" t="s">
        <v>157</v>
      </c>
      <c r="E269" s="221" t="s">
        <v>1</v>
      </c>
      <c r="F269" s="222" t="s">
        <v>310</v>
      </c>
      <c r="G269" s="219"/>
      <c r="H269" s="223">
        <v>2</v>
      </c>
      <c r="I269" s="224"/>
      <c r="J269" s="219"/>
      <c r="K269" s="219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157</v>
      </c>
      <c r="AU269" s="229" t="s">
        <v>155</v>
      </c>
      <c r="AV269" s="13" t="s">
        <v>155</v>
      </c>
      <c r="AW269" s="13" t="s">
        <v>34</v>
      </c>
      <c r="AX269" s="13" t="s">
        <v>78</v>
      </c>
      <c r="AY269" s="229" t="s">
        <v>149</v>
      </c>
    </row>
    <row r="270" spans="1:65" s="13" customFormat="1" ht="11.25">
      <c r="B270" s="218"/>
      <c r="C270" s="219"/>
      <c r="D270" s="220" t="s">
        <v>157</v>
      </c>
      <c r="E270" s="221" t="s">
        <v>1</v>
      </c>
      <c r="F270" s="222" t="s">
        <v>311</v>
      </c>
      <c r="G270" s="219"/>
      <c r="H270" s="223">
        <v>1</v>
      </c>
      <c r="I270" s="224"/>
      <c r="J270" s="219"/>
      <c r="K270" s="219"/>
      <c r="L270" s="225"/>
      <c r="M270" s="226"/>
      <c r="N270" s="227"/>
      <c r="O270" s="227"/>
      <c r="P270" s="227"/>
      <c r="Q270" s="227"/>
      <c r="R270" s="227"/>
      <c r="S270" s="227"/>
      <c r="T270" s="228"/>
      <c r="AT270" s="229" t="s">
        <v>157</v>
      </c>
      <c r="AU270" s="229" t="s">
        <v>155</v>
      </c>
      <c r="AV270" s="13" t="s">
        <v>155</v>
      </c>
      <c r="AW270" s="13" t="s">
        <v>34</v>
      </c>
      <c r="AX270" s="13" t="s">
        <v>78</v>
      </c>
      <c r="AY270" s="229" t="s">
        <v>149</v>
      </c>
    </row>
    <row r="271" spans="1:65" s="13" customFormat="1" ht="11.25">
      <c r="B271" s="218"/>
      <c r="C271" s="219"/>
      <c r="D271" s="220" t="s">
        <v>157</v>
      </c>
      <c r="E271" s="221" t="s">
        <v>1</v>
      </c>
      <c r="F271" s="222" t="s">
        <v>312</v>
      </c>
      <c r="G271" s="219"/>
      <c r="H271" s="223">
        <v>1</v>
      </c>
      <c r="I271" s="224"/>
      <c r="J271" s="219"/>
      <c r="K271" s="219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157</v>
      </c>
      <c r="AU271" s="229" t="s">
        <v>155</v>
      </c>
      <c r="AV271" s="13" t="s">
        <v>155</v>
      </c>
      <c r="AW271" s="13" t="s">
        <v>34</v>
      </c>
      <c r="AX271" s="13" t="s">
        <v>78</v>
      </c>
      <c r="AY271" s="229" t="s">
        <v>149</v>
      </c>
    </row>
    <row r="272" spans="1:65" s="16" customFormat="1" ht="11.25">
      <c r="B272" s="251"/>
      <c r="C272" s="252"/>
      <c r="D272" s="220" t="s">
        <v>157</v>
      </c>
      <c r="E272" s="253" t="s">
        <v>1</v>
      </c>
      <c r="F272" s="254" t="s">
        <v>237</v>
      </c>
      <c r="G272" s="252"/>
      <c r="H272" s="255">
        <v>8.1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AT272" s="261" t="s">
        <v>157</v>
      </c>
      <c r="AU272" s="261" t="s">
        <v>155</v>
      </c>
      <c r="AV272" s="16" t="s">
        <v>92</v>
      </c>
      <c r="AW272" s="16" t="s">
        <v>34</v>
      </c>
      <c r="AX272" s="16" t="s">
        <v>78</v>
      </c>
      <c r="AY272" s="261" t="s">
        <v>149</v>
      </c>
    </row>
    <row r="273" spans="1:65" s="14" customFormat="1" ht="11.25">
      <c r="B273" s="230"/>
      <c r="C273" s="231"/>
      <c r="D273" s="220" t="s">
        <v>157</v>
      </c>
      <c r="E273" s="232" t="s">
        <v>1</v>
      </c>
      <c r="F273" s="233" t="s">
        <v>160</v>
      </c>
      <c r="G273" s="231"/>
      <c r="H273" s="234">
        <v>16.2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157</v>
      </c>
      <c r="AU273" s="240" t="s">
        <v>155</v>
      </c>
      <c r="AV273" s="14" t="s">
        <v>154</v>
      </c>
      <c r="AW273" s="14" t="s">
        <v>34</v>
      </c>
      <c r="AX273" s="14" t="s">
        <v>86</v>
      </c>
      <c r="AY273" s="240" t="s">
        <v>149</v>
      </c>
    </row>
    <row r="274" spans="1:65" s="2" customFormat="1" ht="21.75" customHeight="1">
      <c r="A274" s="35"/>
      <c r="B274" s="36"/>
      <c r="C274" s="204" t="s">
        <v>314</v>
      </c>
      <c r="D274" s="204" t="s">
        <v>151</v>
      </c>
      <c r="E274" s="205" t="s">
        <v>315</v>
      </c>
      <c r="F274" s="206" t="s">
        <v>316</v>
      </c>
      <c r="G274" s="207" t="s">
        <v>90</v>
      </c>
      <c r="H274" s="208">
        <v>25.6</v>
      </c>
      <c r="I274" s="209"/>
      <c r="J274" s="210">
        <f>ROUND(I274*H274,2)</f>
        <v>0</v>
      </c>
      <c r="K274" s="211"/>
      <c r="L274" s="40"/>
      <c r="M274" s="212" t="s">
        <v>1</v>
      </c>
      <c r="N274" s="213" t="s">
        <v>44</v>
      </c>
      <c r="O274" s="72"/>
      <c r="P274" s="214">
        <f>O274*H274</f>
        <v>0</v>
      </c>
      <c r="Q274" s="214">
        <v>0</v>
      </c>
      <c r="R274" s="214">
        <f>Q274*H274</f>
        <v>0</v>
      </c>
      <c r="S274" s="214">
        <v>4.5999999999999999E-2</v>
      </c>
      <c r="T274" s="215">
        <f>S274*H274</f>
        <v>1.1776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6" t="s">
        <v>154</v>
      </c>
      <c r="AT274" s="216" t="s">
        <v>151</v>
      </c>
      <c r="AU274" s="216" t="s">
        <v>155</v>
      </c>
      <c r="AY274" s="18" t="s">
        <v>149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155</v>
      </c>
      <c r="BK274" s="217">
        <f>ROUND(I274*H274,2)</f>
        <v>0</v>
      </c>
      <c r="BL274" s="18" t="s">
        <v>154</v>
      </c>
      <c r="BM274" s="216" t="s">
        <v>317</v>
      </c>
    </row>
    <row r="275" spans="1:65" s="15" customFormat="1" ht="11.25">
      <c r="B275" s="241"/>
      <c r="C275" s="242"/>
      <c r="D275" s="220" t="s">
        <v>157</v>
      </c>
      <c r="E275" s="243" t="s">
        <v>1</v>
      </c>
      <c r="F275" s="244" t="s">
        <v>222</v>
      </c>
      <c r="G275" s="242"/>
      <c r="H275" s="243" t="s">
        <v>1</v>
      </c>
      <c r="I275" s="245"/>
      <c r="J275" s="242"/>
      <c r="K275" s="242"/>
      <c r="L275" s="246"/>
      <c r="M275" s="247"/>
      <c r="N275" s="248"/>
      <c r="O275" s="248"/>
      <c r="P275" s="248"/>
      <c r="Q275" s="248"/>
      <c r="R275" s="248"/>
      <c r="S275" s="248"/>
      <c r="T275" s="249"/>
      <c r="AT275" s="250" t="s">
        <v>157</v>
      </c>
      <c r="AU275" s="250" t="s">
        <v>155</v>
      </c>
      <c r="AV275" s="15" t="s">
        <v>86</v>
      </c>
      <c r="AW275" s="15" t="s">
        <v>34</v>
      </c>
      <c r="AX275" s="15" t="s">
        <v>78</v>
      </c>
      <c r="AY275" s="250" t="s">
        <v>149</v>
      </c>
    </row>
    <row r="276" spans="1:65" s="13" customFormat="1" ht="11.25">
      <c r="B276" s="218"/>
      <c r="C276" s="219"/>
      <c r="D276" s="220" t="s">
        <v>157</v>
      </c>
      <c r="E276" s="221" t="s">
        <v>1</v>
      </c>
      <c r="F276" s="222" t="s">
        <v>223</v>
      </c>
      <c r="G276" s="219"/>
      <c r="H276" s="223">
        <v>15.05</v>
      </c>
      <c r="I276" s="224"/>
      <c r="J276" s="219"/>
      <c r="K276" s="219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157</v>
      </c>
      <c r="AU276" s="229" t="s">
        <v>155</v>
      </c>
      <c r="AV276" s="13" t="s">
        <v>155</v>
      </c>
      <c r="AW276" s="13" t="s">
        <v>34</v>
      </c>
      <c r="AX276" s="13" t="s">
        <v>78</v>
      </c>
      <c r="AY276" s="229" t="s">
        <v>149</v>
      </c>
    </row>
    <row r="277" spans="1:65" s="15" customFormat="1" ht="11.25">
      <c r="B277" s="241"/>
      <c r="C277" s="242"/>
      <c r="D277" s="220" t="s">
        <v>157</v>
      </c>
      <c r="E277" s="243" t="s">
        <v>1</v>
      </c>
      <c r="F277" s="244" t="s">
        <v>224</v>
      </c>
      <c r="G277" s="242"/>
      <c r="H277" s="243" t="s">
        <v>1</v>
      </c>
      <c r="I277" s="245"/>
      <c r="J277" s="242"/>
      <c r="K277" s="242"/>
      <c r="L277" s="246"/>
      <c r="M277" s="247"/>
      <c r="N277" s="248"/>
      <c r="O277" s="248"/>
      <c r="P277" s="248"/>
      <c r="Q277" s="248"/>
      <c r="R277" s="248"/>
      <c r="S277" s="248"/>
      <c r="T277" s="249"/>
      <c r="AT277" s="250" t="s">
        <v>157</v>
      </c>
      <c r="AU277" s="250" t="s">
        <v>155</v>
      </c>
      <c r="AV277" s="15" t="s">
        <v>86</v>
      </c>
      <c r="AW277" s="15" t="s">
        <v>34</v>
      </c>
      <c r="AX277" s="15" t="s">
        <v>78</v>
      </c>
      <c r="AY277" s="250" t="s">
        <v>149</v>
      </c>
    </row>
    <row r="278" spans="1:65" s="13" customFormat="1" ht="11.25">
      <c r="B278" s="218"/>
      <c r="C278" s="219"/>
      <c r="D278" s="220" t="s">
        <v>157</v>
      </c>
      <c r="E278" s="221" t="s">
        <v>1</v>
      </c>
      <c r="F278" s="222" t="s">
        <v>318</v>
      </c>
      <c r="G278" s="219"/>
      <c r="H278" s="223">
        <v>10.55</v>
      </c>
      <c r="I278" s="224"/>
      <c r="J278" s="219"/>
      <c r="K278" s="219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157</v>
      </c>
      <c r="AU278" s="229" t="s">
        <v>155</v>
      </c>
      <c r="AV278" s="13" t="s">
        <v>155</v>
      </c>
      <c r="AW278" s="13" t="s">
        <v>34</v>
      </c>
      <c r="AX278" s="13" t="s">
        <v>78</v>
      </c>
      <c r="AY278" s="229" t="s">
        <v>149</v>
      </c>
    </row>
    <row r="279" spans="1:65" s="14" customFormat="1" ht="11.25">
      <c r="B279" s="230"/>
      <c r="C279" s="231"/>
      <c r="D279" s="220" t="s">
        <v>157</v>
      </c>
      <c r="E279" s="232" t="s">
        <v>1</v>
      </c>
      <c r="F279" s="233" t="s">
        <v>160</v>
      </c>
      <c r="G279" s="231"/>
      <c r="H279" s="234">
        <v>25.6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AT279" s="240" t="s">
        <v>157</v>
      </c>
      <c r="AU279" s="240" t="s">
        <v>155</v>
      </c>
      <c r="AV279" s="14" t="s">
        <v>154</v>
      </c>
      <c r="AW279" s="14" t="s">
        <v>34</v>
      </c>
      <c r="AX279" s="14" t="s">
        <v>86</v>
      </c>
      <c r="AY279" s="240" t="s">
        <v>149</v>
      </c>
    </row>
    <row r="280" spans="1:65" s="12" customFormat="1" ht="22.9" customHeight="1">
      <c r="B280" s="189"/>
      <c r="C280" s="190"/>
      <c r="D280" s="191" t="s">
        <v>77</v>
      </c>
      <c r="E280" s="202" t="s">
        <v>319</v>
      </c>
      <c r="F280" s="202" t="s">
        <v>320</v>
      </c>
      <c r="G280" s="190"/>
      <c r="H280" s="190"/>
      <c r="I280" s="193"/>
      <c r="J280" s="203">
        <f>BK280</f>
        <v>0</v>
      </c>
      <c r="K280" s="190"/>
      <c r="L280" s="194"/>
      <c r="M280" s="195"/>
      <c r="N280" s="196"/>
      <c r="O280" s="196"/>
      <c r="P280" s="197">
        <f>SUM(P281:P293)</f>
        <v>0</v>
      </c>
      <c r="Q280" s="196"/>
      <c r="R280" s="197">
        <f>SUM(R281:R293)</f>
        <v>0</v>
      </c>
      <c r="S280" s="196"/>
      <c r="T280" s="198">
        <f>SUM(T281:T293)</f>
        <v>0</v>
      </c>
      <c r="AR280" s="199" t="s">
        <v>86</v>
      </c>
      <c r="AT280" s="200" t="s">
        <v>77</v>
      </c>
      <c r="AU280" s="200" t="s">
        <v>86</v>
      </c>
      <c r="AY280" s="199" t="s">
        <v>149</v>
      </c>
      <c r="BK280" s="201">
        <f>SUM(BK281:BK293)</f>
        <v>0</v>
      </c>
    </row>
    <row r="281" spans="1:65" s="2" customFormat="1" ht="21.75" customHeight="1">
      <c r="A281" s="35"/>
      <c r="B281" s="36"/>
      <c r="C281" s="204" t="s">
        <v>321</v>
      </c>
      <c r="D281" s="204" t="s">
        <v>151</v>
      </c>
      <c r="E281" s="205" t="s">
        <v>322</v>
      </c>
      <c r="F281" s="206" t="s">
        <v>323</v>
      </c>
      <c r="G281" s="207" t="s">
        <v>324</v>
      </c>
      <c r="H281" s="208">
        <v>23.140999999999998</v>
      </c>
      <c r="I281" s="209"/>
      <c r="J281" s="210">
        <f>ROUND(I281*H281,2)</f>
        <v>0</v>
      </c>
      <c r="K281" s="211"/>
      <c r="L281" s="40"/>
      <c r="M281" s="212" t="s">
        <v>1</v>
      </c>
      <c r="N281" s="213" t="s">
        <v>44</v>
      </c>
      <c r="O281" s="72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16" t="s">
        <v>154</v>
      </c>
      <c r="AT281" s="216" t="s">
        <v>151</v>
      </c>
      <c r="AU281" s="216" t="s">
        <v>155</v>
      </c>
      <c r="AY281" s="18" t="s">
        <v>149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155</v>
      </c>
      <c r="BK281" s="217">
        <f>ROUND(I281*H281,2)</f>
        <v>0</v>
      </c>
      <c r="BL281" s="18" t="s">
        <v>154</v>
      </c>
      <c r="BM281" s="216" t="s">
        <v>325</v>
      </c>
    </row>
    <row r="282" spans="1:65" s="2" customFormat="1" ht="21.75" customHeight="1">
      <c r="A282" s="35"/>
      <c r="B282" s="36"/>
      <c r="C282" s="204" t="s">
        <v>326</v>
      </c>
      <c r="D282" s="204" t="s">
        <v>151</v>
      </c>
      <c r="E282" s="205" t="s">
        <v>327</v>
      </c>
      <c r="F282" s="206" t="s">
        <v>328</v>
      </c>
      <c r="G282" s="207" t="s">
        <v>324</v>
      </c>
      <c r="H282" s="208">
        <v>23.140999999999998</v>
      </c>
      <c r="I282" s="209"/>
      <c r="J282" s="210">
        <f>ROUND(I282*H282,2)</f>
        <v>0</v>
      </c>
      <c r="K282" s="211"/>
      <c r="L282" s="40"/>
      <c r="M282" s="212" t="s">
        <v>1</v>
      </c>
      <c r="N282" s="213" t="s">
        <v>44</v>
      </c>
      <c r="O282" s="72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6" t="s">
        <v>154</v>
      </c>
      <c r="AT282" s="216" t="s">
        <v>151</v>
      </c>
      <c r="AU282" s="216" t="s">
        <v>155</v>
      </c>
      <c r="AY282" s="18" t="s">
        <v>149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155</v>
      </c>
      <c r="BK282" s="217">
        <f>ROUND(I282*H282,2)</f>
        <v>0</v>
      </c>
      <c r="BL282" s="18" t="s">
        <v>154</v>
      </c>
      <c r="BM282" s="216" t="s">
        <v>329</v>
      </c>
    </row>
    <row r="283" spans="1:65" s="2" customFormat="1" ht="21.75" customHeight="1">
      <c r="A283" s="35"/>
      <c r="B283" s="36"/>
      <c r="C283" s="204" t="s">
        <v>330</v>
      </c>
      <c r="D283" s="204" t="s">
        <v>151</v>
      </c>
      <c r="E283" s="205" t="s">
        <v>331</v>
      </c>
      <c r="F283" s="206" t="s">
        <v>332</v>
      </c>
      <c r="G283" s="207" t="s">
        <v>324</v>
      </c>
      <c r="H283" s="208">
        <v>115.705</v>
      </c>
      <c r="I283" s="209"/>
      <c r="J283" s="210">
        <f>ROUND(I283*H283,2)</f>
        <v>0</v>
      </c>
      <c r="K283" s="211"/>
      <c r="L283" s="40"/>
      <c r="M283" s="212" t="s">
        <v>1</v>
      </c>
      <c r="N283" s="213" t="s">
        <v>44</v>
      </c>
      <c r="O283" s="72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6" t="s">
        <v>154</v>
      </c>
      <c r="AT283" s="216" t="s">
        <v>151</v>
      </c>
      <c r="AU283" s="216" t="s">
        <v>155</v>
      </c>
      <c r="AY283" s="18" t="s">
        <v>149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155</v>
      </c>
      <c r="BK283" s="217">
        <f>ROUND(I283*H283,2)</f>
        <v>0</v>
      </c>
      <c r="BL283" s="18" t="s">
        <v>154</v>
      </c>
      <c r="BM283" s="216" t="s">
        <v>333</v>
      </c>
    </row>
    <row r="284" spans="1:65" s="13" customFormat="1" ht="11.25">
      <c r="B284" s="218"/>
      <c r="C284" s="219"/>
      <c r="D284" s="220" t="s">
        <v>157</v>
      </c>
      <c r="E284" s="219"/>
      <c r="F284" s="222" t="s">
        <v>334</v>
      </c>
      <c r="G284" s="219"/>
      <c r="H284" s="223">
        <v>115.705</v>
      </c>
      <c r="I284" s="224"/>
      <c r="J284" s="219"/>
      <c r="K284" s="219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157</v>
      </c>
      <c r="AU284" s="229" t="s">
        <v>155</v>
      </c>
      <c r="AV284" s="13" t="s">
        <v>155</v>
      </c>
      <c r="AW284" s="13" t="s">
        <v>4</v>
      </c>
      <c r="AX284" s="13" t="s">
        <v>86</v>
      </c>
      <c r="AY284" s="229" t="s">
        <v>149</v>
      </c>
    </row>
    <row r="285" spans="1:65" s="2" customFormat="1" ht="21.75" customHeight="1">
      <c r="A285" s="35"/>
      <c r="B285" s="36"/>
      <c r="C285" s="204" t="s">
        <v>335</v>
      </c>
      <c r="D285" s="204" t="s">
        <v>151</v>
      </c>
      <c r="E285" s="205" t="s">
        <v>336</v>
      </c>
      <c r="F285" s="206" t="s">
        <v>337</v>
      </c>
      <c r="G285" s="207" t="s">
        <v>324</v>
      </c>
      <c r="H285" s="208">
        <v>20.527999999999999</v>
      </c>
      <c r="I285" s="209"/>
      <c r="J285" s="210">
        <f>ROUND(I285*H285,2)</f>
        <v>0</v>
      </c>
      <c r="K285" s="211"/>
      <c r="L285" s="40"/>
      <c r="M285" s="212" t="s">
        <v>1</v>
      </c>
      <c r="N285" s="213" t="s">
        <v>44</v>
      </c>
      <c r="O285" s="72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6" t="s">
        <v>154</v>
      </c>
      <c r="AT285" s="216" t="s">
        <v>151</v>
      </c>
      <c r="AU285" s="216" t="s">
        <v>155</v>
      </c>
      <c r="AY285" s="18" t="s">
        <v>149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155</v>
      </c>
      <c r="BK285" s="217">
        <f>ROUND(I285*H285,2)</f>
        <v>0</v>
      </c>
      <c r="BL285" s="18" t="s">
        <v>154</v>
      </c>
      <c r="BM285" s="216" t="s">
        <v>338</v>
      </c>
    </row>
    <row r="286" spans="1:65" s="13" customFormat="1" ht="11.25">
      <c r="B286" s="218"/>
      <c r="C286" s="219"/>
      <c r="D286" s="220" t="s">
        <v>157</v>
      </c>
      <c r="E286" s="221" t="s">
        <v>1</v>
      </c>
      <c r="F286" s="222" t="s">
        <v>339</v>
      </c>
      <c r="G286" s="219"/>
      <c r="H286" s="223">
        <v>23.106999999999999</v>
      </c>
      <c r="I286" s="224"/>
      <c r="J286" s="219"/>
      <c r="K286" s="219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157</v>
      </c>
      <c r="AU286" s="229" t="s">
        <v>155</v>
      </c>
      <c r="AV286" s="13" t="s">
        <v>155</v>
      </c>
      <c r="AW286" s="13" t="s">
        <v>34</v>
      </c>
      <c r="AX286" s="13" t="s">
        <v>78</v>
      </c>
      <c r="AY286" s="229" t="s">
        <v>149</v>
      </c>
    </row>
    <row r="287" spans="1:65" s="13" customFormat="1" ht="11.25">
      <c r="B287" s="218"/>
      <c r="C287" s="219"/>
      <c r="D287" s="220" t="s">
        <v>157</v>
      </c>
      <c r="E287" s="221" t="s">
        <v>1</v>
      </c>
      <c r="F287" s="222" t="s">
        <v>340</v>
      </c>
      <c r="G287" s="219"/>
      <c r="H287" s="223">
        <v>-2.5790000000000002</v>
      </c>
      <c r="I287" s="224"/>
      <c r="J287" s="219"/>
      <c r="K287" s="219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157</v>
      </c>
      <c r="AU287" s="229" t="s">
        <v>155</v>
      </c>
      <c r="AV287" s="13" t="s">
        <v>155</v>
      </c>
      <c r="AW287" s="13" t="s">
        <v>34</v>
      </c>
      <c r="AX287" s="13" t="s">
        <v>78</v>
      </c>
      <c r="AY287" s="229" t="s">
        <v>149</v>
      </c>
    </row>
    <row r="288" spans="1:65" s="14" customFormat="1" ht="11.25">
      <c r="B288" s="230"/>
      <c r="C288" s="231"/>
      <c r="D288" s="220" t="s">
        <v>157</v>
      </c>
      <c r="E288" s="232" t="s">
        <v>1</v>
      </c>
      <c r="F288" s="233" t="s">
        <v>160</v>
      </c>
      <c r="G288" s="231"/>
      <c r="H288" s="234">
        <v>20.527999999999999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AT288" s="240" t="s">
        <v>157</v>
      </c>
      <c r="AU288" s="240" t="s">
        <v>155</v>
      </c>
      <c r="AV288" s="14" t="s">
        <v>154</v>
      </c>
      <c r="AW288" s="14" t="s">
        <v>34</v>
      </c>
      <c r="AX288" s="14" t="s">
        <v>86</v>
      </c>
      <c r="AY288" s="240" t="s">
        <v>149</v>
      </c>
    </row>
    <row r="289" spans="1:65" s="2" customFormat="1" ht="21.75" customHeight="1">
      <c r="A289" s="35"/>
      <c r="B289" s="36"/>
      <c r="C289" s="204" t="s">
        <v>341</v>
      </c>
      <c r="D289" s="204" t="s">
        <v>151</v>
      </c>
      <c r="E289" s="205" t="s">
        <v>342</v>
      </c>
      <c r="F289" s="206" t="s">
        <v>343</v>
      </c>
      <c r="G289" s="207" t="s">
        <v>324</v>
      </c>
      <c r="H289" s="208">
        <v>2.5790000000000002</v>
      </c>
      <c r="I289" s="209"/>
      <c r="J289" s="210">
        <f>ROUND(I289*H289,2)</f>
        <v>0</v>
      </c>
      <c r="K289" s="211"/>
      <c r="L289" s="40"/>
      <c r="M289" s="212" t="s">
        <v>1</v>
      </c>
      <c r="N289" s="213" t="s">
        <v>44</v>
      </c>
      <c r="O289" s="72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6" t="s">
        <v>154</v>
      </c>
      <c r="AT289" s="216" t="s">
        <v>151</v>
      </c>
      <c r="AU289" s="216" t="s">
        <v>155</v>
      </c>
      <c r="AY289" s="18" t="s">
        <v>149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155</v>
      </c>
      <c r="BK289" s="217">
        <f>ROUND(I289*H289,2)</f>
        <v>0</v>
      </c>
      <c r="BL289" s="18" t="s">
        <v>154</v>
      </c>
      <c r="BM289" s="216" t="s">
        <v>344</v>
      </c>
    </row>
    <row r="290" spans="1:65" s="13" customFormat="1" ht="11.25">
      <c r="B290" s="218"/>
      <c r="C290" s="219"/>
      <c r="D290" s="220" t="s">
        <v>157</v>
      </c>
      <c r="E290" s="221" t="s">
        <v>1</v>
      </c>
      <c r="F290" s="222" t="s">
        <v>345</v>
      </c>
      <c r="G290" s="219"/>
      <c r="H290" s="223">
        <v>0.97699999999999998</v>
      </c>
      <c r="I290" s="224"/>
      <c r="J290" s="219"/>
      <c r="K290" s="219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157</v>
      </c>
      <c r="AU290" s="229" t="s">
        <v>155</v>
      </c>
      <c r="AV290" s="13" t="s">
        <v>155</v>
      </c>
      <c r="AW290" s="13" t="s">
        <v>34</v>
      </c>
      <c r="AX290" s="13" t="s">
        <v>78</v>
      </c>
      <c r="AY290" s="229" t="s">
        <v>149</v>
      </c>
    </row>
    <row r="291" spans="1:65" s="13" customFormat="1" ht="11.25">
      <c r="B291" s="218"/>
      <c r="C291" s="219"/>
      <c r="D291" s="220" t="s">
        <v>157</v>
      </c>
      <c r="E291" s="221" t="s">
        <v>1</v>
      </c>
      <c r="F291" s="222" t="s">
        <v>346</v>
      </c>
      <c r="G291" s="219"/>
      <c r="H291" s="223">
        <v>0.159</v>
      </c>
      <c r="I291" s="224"/>
      <c r="J291" s="219"/>
      <c r="K291" s="219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157</v>
      </c>
      <c r="AU291" s="229" t="s">
        <v>155</v>
      </c>
      <c r="AV291" s="13" t="s">
        <v>155</v>
      </c>
      <c r="AW291" s="13" t="s">
        <v>34</v>
      </c>
      <c r="AX291" s="13" t="s">
        <v>78</v>
      </c>
      <c r="AY291" s="229" t="s">
        <v>149</v>
      </c>
    </row>
    <row r="292" spans="1:65" s="13" customFormat="1" ht="11.25">
      <c r="B292" s="218"/>
      <c r="C292" s="219"/>
      <c r="D292" s="220" t="s">
        <v>157</v>
      </c>
      <c r="E292" s="221" t="s">
        <v>1</v>
      </c>
      <c r="F292" s="222" t="s">
        <v>347</v>
      </c>
      <c r="G292" s="219"/>
      <c r="H292" s="223">
        <v>1.4430000000000001</v>
      </c>
      <c r="I292" s="224"/>
      <c r="J292" s="219"/>
      <c r="K292" s="219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157</v>
      </c>
      <c r="AU292" s="229" t="s">
        <v>155</v>
      </c>
      <c r="AV292" s="13" t="s">
        <v>155</v>
      </c>
      <c r="AW292" s="13" t="s">
        <v>34</v>
      </c>
      <c r="AX292" s="13" t="s">
        <v>78</v>
      </c>
      <c r="AY292" s="229" t="s">
        <v>149</v>
      </c>
    </row>
    <row r="293" spans="1:65" s="14" customFormat="1" ht="11.25">
      <c r="B293" s="230"/>
      <c r="C293" s="231"/>
      <c r="D293" s="220" t="s">
        <v>157</v>
      </c>
      <c r="E293" s="232" t="s">
        <v>1</v>
      </c>
      <c r="F293" s="233" t="s">
        <v>160</v>
      </c>
      <c r="G293" s="231"/>
      <c r="H293" s="234">
        <v>2.5790000000000002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AT293" s="240" t="s">
        <v>157</v>
      </c>
      <c r="AU293" s="240" t="s">
        <v>155</v>
      </c>
      <c r="AV293" s="14" t="s">
        <v>154</v>
      </c>
      <c r="AW293" s="14" t="s">
        <v>34</v>
      </c>
      <c r="AX293" s="14" t="s">
        <v>86</v>
      </c>
      <c r="AY293" s="240" t="s">
        <v>149</v>
      </c>
    </row>
    <row r="294" spans="1:65" s="12" customFormat="1" ht="22.9" customHeight="1">
      <c r="B294" s="189"/>
      <c r="C294" s="190"/>
      <c r="D294" s="191" t="s">
        <v>77</v>
      </c>
      <c r="E294" s="202" t="s">
        <v>348</v>
      </c>
      <c r="F294" s="202" t="s">
        <v>349</v>
      </c>
      <c r="G294" s="190"/>
      <c r="H294" s="190"/>
      <c r="I294" s="193"/>
      <c r="J294" s="203">
        <f>BK294</f>
        <v>0</v>
      </c>
      <c r="K294" s="190"/>
      <c r="L294" s="194"/>
      <c r="M294" s="195"/>
      <c r="N294" s="196"/>
      <c r="O294" s="196"/>
      <c r="P294" s="197">
        <f>P295</f>
        <v>0</v>
      </c>
      <c r="Q294" s="196"/>
      <c r="R294" s="197">
        <f>R295</f>
        <v>0</v>
      </c>
      <c r="S294" s="196"/>
      <c r="T294" s="198">
        <f>T295</f>
        <v>0</v>
      </c>
      <c r="AR294" s="199" t="s">
        <v>86</v>
      </c>
      <c r="AT294" s="200" t="s">
        <v>77</v>
      </c>
      <c r="AU294" s="200" t="s">
        <v>86</v>
      </c>
      <c r="AY294" s="199" t="s">
        <v>149</v>
      </c>
      <c r="BK294" s="201">
        <f>BK295</f>
        <v>0</v>
      </c>
    </row>
    <row r="295" spans="1:65" s="2" customFormat="1" ht="16.5" customHeight="1">
      <c r="A295" s="35"/>
      <c r="B295" s="36"/>
      <c r="C295" s="204" t="s">
        <v>350</v>
      </c>
      <c r="D295" s="204" t="s">
        <v>151</v>
      </c>
      <c r="E295" s="205" t="s">
        <v>351</v>
      </c>
      <c r="F295" s="206" t="s">
        <v>352</v>
      </c>
      <c r="G295" s="207" t="s">
        <v>324</v>
      </c>
      <c r="H295" s="208">
        <v>14.000999999999999</v>
      </c>
      <c r="I295" s="209"/>
      <c r="J295" s="210">
        <f>ROUND(I295*H295,2)</f>
        <v>0</v>
      </c>
      <c r="K295" s="211"/>
      <c r="L295" s="40"/>
      <c r="M295" s="212" t="s">
        <v>1</v>
      </c>
      <c r="N295" s="213" t="s">
        <v>44</v>
      </c>
      <c r="O295" s="72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6" t="s">
        <v>154</v>
      </c>
      <c r="AT295" s="216" t="s">
        <v>151</v>
      </c>
      <c r="AU295" s="216" t="s">
        <v>155</v>
      </c>
      <c r="AY295" s="18" t="s">
        <v>149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155</v>
      </c>
      <c r="BK295" s="217">
        <f>ROUND(I295*H295,2)</f>
        <v>0</v>
      </c>
      <c r="BL295" s="18" t="s">
        <v>154</v>
      </c>
      <c r="BM295" s="216" t="s">
        <v>353</v>
      </c>
    </row>
    <row r="296" spans="1:65" s="12" customFormat="1" ht="25.9" customHeight="1">
      <c r="B296" s="189"/>
      <c r="C296" s="190"/>
      <c r="D296" s="191" t="s">
        <v>77</v>
      </c>
      <c r="E296" s="192" t="s">
        <v>354</v>
      </c>
      <c r="F296" s="192" t="s">
        <v>355</v>
      </c>
      <c r="G296" s="190"/>
      <c r="H296" s="190"/>
      <c r="I296" s="193"/>
      <c r="J296" s="175">
        <f>BK296</f>
        <v>0</v>
      </c>
      <c r="K296" s="190"/>
      <c r="L296" s="194"/>
      <c r="M296" s="195"/>
      <c r="N296" s="196"/>
      <c r="O296" s="196"/>
      <c r="P296" s="197">
        <f>P297+P321+P336+P351+P372+P377+P400+P409+P430+P437+P446+P489+P519+P526+P580+P612+P633</f>
        <v>0</v>
      </c>
      <c r="Q296" s="196"/>
      <c r="R296" s="197">
        <f>R297+R321+R336+R351+R372+R377+R400+R409+R430+R437+R446+R489+R519+R526+R580+R612+R633</f>
        <v>2.5166916099999996</v>
      </c>
      <c r="S296" s="196"/>
      <c r="T296" s="198">
        <f>T297+T321+T336+T351+T372+T377+T400+T409+T430+T437+T446+T489+T519+T526+T580+T612+T633</f>
        <v>16.443494229999999</v>
      </c>
      <c r="AR296" s="199" t="s">
        <v>155</v>
      </c>
      <c r="AT296" s="200" t="s">
        <v>77</v>
      </c>
      <c r="AU296" s="200" t="s">
        <v>78</v>
      </c>
      <c r="AY296" s="199" t="s">
        <v>149</v>
      </c>
      <c r="BK296" s="201">
        <f>BK297+BK321+BK336+BK351+BK372+BK377+BK400+BK409+BK430+BK437+BK446+BK489+BK519+BK526+BK580+BK612+BK633</f>
        <v>0</v>
      </c>
    </row>
    <row r="297" spans="1:65" s="12" customFormat="1" ht="22.9" customHeight="1">
      <c r="B297" s="189"/>
      <c r="C297" s="190"/>
      <c r="D297" s="191" t="s">
        <v>77</v>
      </c>
      <c r="E297" s="202" t="s">
        <v>356</v>
      </c>
      <c r="F297" s="202" t="s">
        <v>357</v>
      </c>
      <c r="G297" s="190"/>
      <c r="H297" s="190"/>
      <c r="I297" s="193"/>
      <c r="J297" s="203">
        <f>BK297</f>
        <v>0</v>
      </c>
      <c r="K297" s="190"/>
      <c r="L297" s="194"/>
      <c r="M297" s="195"/>
      <c r="N297" s="196"/>
      <c r="O297" s="196"/>
      <c r="P297" s="197">
        <f>SUM(P298:P320)</f>
        <v>0</v>
      </c>
      <c r="Q297" s="196"/>
      <c r="R297" s="197">
        <f>SUM(R298:R320)</f>
        <v>0.2071125</v>
      </c>
      <c r="S297" s="196"/>
      <c r="T297" s="198">
        <f>SUM(T298:T320)</f>
        <v>10.919760000000002</v>
      </c>
      <c r="AR297" s="199" t="s">
        <v>155</v>
      </c>
      <c r="AT297" s="200" t="s">
        <v>77</v>
      </c>
      <c r="AU297" s="200" t="s">
        <v>86</v>
      </c>
      <c r="AY297" s="199" t="s">
        <v>149</v>
      </c>
      <c r="BK297" s="201">
        <f>SUM(BK298:BK320)</f>
        <v>0</v>
      </c>
    </row>
    <row r="298" spans="1:65" s="2" customFormat="1" ht="21.75" customHeight="1">
      <c r="A298" s="35"/>
      <c r="B298" s="36"/>
      <c r="C298" s="204" t="s">
        <v>358</v>
      </c>
      <c r="D298" s="204" t="s">
        <v>151</v>
      </c>
      <c r="E298" s="205" t="s">
        <v>359</v>
      </c>
      <c r="F298" s="206" t="s">
        <v>360</v>
      </c>
      <c r="G298" s="207" t="s">
        <v>90</v>
      </c>
      <c r="H298" s="208">
        <v>78.900000000000006</v>
      </c>
      <c r="I298" s="209"/>
      <c r="J298" s="210">
        <f>ROUND(I298*H298,2)</f>
        <v>0</v>
      </c>
      <c r="K298" s="211"/>
      <c r="L298" s="40"/>
      <c r="M298" s="212" t="s">
        <v>1</v>
      </c>
      <c r="N298" s="213" t="s">
        <v>44</v>
      </c>
      <c r="O298" s="72"/>
      <c r="P298" s="214">
        <f>O298*H298</f>
        <v>0</v>
      </c>
      <c r="Q298" s="214">
        <v>0</v>
      </c>
      <c r="R298" s="214">
        <f>Q298*H298</f>
        <v>0</v>
      </c>
      <c r="S298" s="214">
        <v>3.3999999999999998E-3</v>
      </c>
      <c r="T298" s="215">
        <f>S298*H298</f>
        <v>0.26826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6" t="s">
        <v>255</v>
      </c>
      <c r="AT298" s="216" t="s">
        <v>151</v>
      </c>
      <c r="AU298" s="216" t="s">
        <v>155</v>
      </c>
      <c r="AY298" s="18" t="s">
        <v>149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155</v>
      </c>
      <c r="BK298" s="217">
        <f>ROUND(I298*H298,2)</f>
        <v>0</v>
      </c>
      <c r="BL298" s="18" t="s">
        <v>255</v>
      </c>
      <c r="BM298" s="216" t="s">
        <v>361</v>
      </c>
    </row>
    <row r="299" spans="1:65" s="13" customFormat="1" ht="11.25">
      <c r="B299" s="218"/>
      <c r="C299" s="219"/>
      <c r="D299" s="220" t="s">
        <v>157</v>
      </c>
      <c r="E299" s="221" t="s">
        <v>1</v>
      </c>
      <c r="F299" s="222" t="s">
        <v>181</v>
      </c>
      <c r="G299" s="219"/>
      <c r="H299" s="223">
        <v>22.08</v>
      </c>
      <c r="I299" s="224"/>
      <c r="J299" s="219"/>
      <c r="K299" s="219"/>
      <c r="L299" s="225"/>
      <c r="M299" s="226"/>
      <c r="N299" s="227"/>
      <c r="O299" s="227"/>
      <c r="P299" s="227"/>
      <c r="Q299" s="227"/>
      <c r="R299" s="227"/>
      <c r="S299" s="227"/>
      <c r="T299" s="228"/>
      <c r="AT299" s="229" t="s">
        <v>157</v>
      </c>
      <c r="AU299" s="229" t="s">
        <v>155</v>
      </c>
      <c r="AV299" s="13" t="s">
        <v>155</v>
      </c>
      <c r="AW299" s="13" t="s">
        <v>34</v>
      </c>
      <c r="AX299" s="13" t="s">
        <v>78</v>
      </c>
      <c r="AY299" s="229" t="s">
        <v>149</v>
      </c>
    </row>
    <row r="300" spans="1:65" s="13" customFormat="1" ht="11.25">
      <c r="B300" s="218"/>
      <c r="C300" s="219"/>
      <c r="D300" s="220" t="s">
        <v>157</v>
      </c>
      <c r="E300" s="221" t="s">
        <v>1</v>
      </c>
      <c r="F300" s="222" t="s">
        <v>182</v>
      </c>
      <c r="G300" s="219"/>
      <c r="H300" s="223">
        <v>16.32</v>
      </c>
      <c r="I300" s="224"/>
      <c r="J300" s="219"/>
      <c r="K300" s="219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157</v>
      </c>
      <c r="AU300" s="229" t="s">
        <v>155</v>
      </c>
      <c r="AV300" s="13" t="s">
        <v>155</v>
      </c>
      <c r="AW300" s="13" t="s">
        <v>34</v>
      </c>
      <c r="AX300" s="13" t="s">
        <v>78</v>
      </c>
      <c r="AY300" s="229" t="s">
        <v>149</v>
      </c>
    </row>
    <row r="301" spans="1:65" s="13" customFormat="1" ht="11.25">
      <c r="B301" s="218"/>
      <c r="C301" s="219"/>
      <c r="D301" s="220" t="s">
        <v>157</v>
      </c>
      <c r="E301" s="221" t="s">
        <v>1</v>
      </c>
      <c r="F301" s="222" t="s">
        <v>183</v>
      </c>
      <c r="G301" s="219"/>
      <c r="H301" s="223">
        <v>21.6</v>
      </c>
      <c r="I301" s="224"/>
      <c r="J301" s="219"/>
      <c r="K301" s="219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157</v>
      </c>
      <c r="AU301" s="229" t="s">
        <v>155</v>
      </c>
      <c r="AV301" s="13" t="s">
        <v>155</v>
      </c>
      <c r="AW301" s="13" t="s">
        <v>34</v>
      </c>
      <c r="AX301" s="13" t="s">
        <v>78</v>
      </c>
      <c r="AY301" s="229" t="s">
        <v>149</v>
      </c>
    </row>
    <row r="302" spans="1:65" s="13" customFormat="1" ht="11.25">
      <c r="B302" s="218"/>
      <c r="C302" s="219"/>
      <c r="D302" s="220" t="s">
        <v>157</v>
      </c>
      <c r="E302" s="221" t="s">
        <v>1</v>
      </c>
      <c r="F302" s="222" t="s">
        <v>362</v>
      </c>
      <c r="G302" s="219"/>
      <c r="H302" s="223">
        <v>18.899999999999999</v>
      </c>
      <c r="I302" s="224"/>
      <c r="J302" s="219"/>
      <c r="K302" s="219"/>
      <c r="L302" s="225"/>
      <c r="M302" s="226"/>
      <c r="N302" s="227"/>
      <c r="O302" s="227"/>
      <c r="P302" s="227"/>
      <c r="Q302" s="227"/>
      <c r="R302" s="227"/>
      <c r="S302" s="227"/>
      <c r="T302" s="228"/>
      <c r="AT302" s="229" t="s">
        <v>157</v>
      </c>
      <c r="AU302" s="229" t="s">
        <v>155</v>
      </c>
      <c r="AV302" s="13" t="s">
        <v>155</v>
      </c>
      <c r="AW302" s="13" t="s">
        <v>34</v>
      </c>
      <c r="AX302" s="13" t="s">
        <v>78</v>
      </c>
      <c r="AY302" s="229" t="s">
        <v>149</v>
      </c>
    </row>
    <row r="303" spans="1:65" s="14" customFormat="1" ht="11.25">
      <c r="B303" s="230"/>
      <c r="C303" s="231"/>
      <c r="D303" s="220" t="s">
        <v>157</v>
      </c>
      <c r="E303" s="232" t="s">
        <v>1</v>
      </c>
      <c r="F303" s="233" t="s">
        <v>160</v>
      </c>
      <c r="G303" s="231"/>
      <c r="H303" s="234">
        <v>78.900000000000006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AT303" s="240" t="s">
        <v>157</v>
      </c>
      <c r="AU303" s="240" t="s">
        <v>155</v>
      </c>
      <c r="AV303" s="14" t="s">
        <v>154</v>
      </c>
      <c r="AW303" s="14" t="s">
        <v>34</v>
      </c>
      <c r="AX303" s="14" t="s">
        <v>86</v>
      </c>
      <c r="AY303" s="240" t="s">
        <v>149</v>
      </c>
    </row>
    <row r="304" spans="1:65" s="2" customFormat="1" ht="21.75" customHeight="1">
      <c r="A304" s="35"/>
      <c r="B304" s="36"/>
      <c r="C304" s="204" t="s">
        <v>363</v>
      </c>
      <c r="D304" s="204" t="s">
        <v>151</v>
      </c>
      <c r="E304" s="205" t="s">
        <v>364</v>
      </c>
      <c r="F304" s="206" t="s">
        <v>365</v>
      </c>
      <c r="G304" s="207" t="s">
        <v>90</v>
      </c>
      <c r="H304" s="208">
        <v>78.900000000000006</v>
      </c>
      <c r="I304" s="209"/>
      <c r="J304" s="210">
        <f>ROUND(I304*H304,2)</f>
        <v>0</v>
      </c>
      <c r="K304" s="211"/>
      <c r="L304" s="40"/>
      <c r="M304" s="212" t="s">
        <v>1</v>
      </c>
      <c r="N304" s="213" t="s">
        <v>44</v>
      </c>
      <c r="O304" s="72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16" t="s">
        <v>255</v>
      </c>
      <c r="AT304" s="216" t="s">
        <v>151</v>
      </c>
      <c r="AU304" s="216" t="s">
        <v>155</v>
      </c>
      <c r="AY304" s="18" t="s">
        <v>149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155</v>
      </c>
      <c r="BK304" s="217">
        <f>ROUND(I304*H304,2)</f>
        <v>0</v>
      </c>
      <c r="BL304" s="18" t="s">
        <v>255</v>
      </c>
      <c r="BM304" s="216" t="s">
        <v>366</v>
      </c>
    </row>
    <row r="305" spans="1:65" s="13" customFormat="1" ht="11.25">
      <c r="B305" s="218"/>
      <c r="C305" s="219"/>
      <c r="D305" s="220" t="s">
        <v>157</v>
      </c>
      <c r="E305" s="221" t="s">
        <v>1</v>
      </c>
      <c r="F305" s="222" t="s">
        <v>181</v>
      </c>
      <c r="G305" s="219"/>
      <c r="H305" s="223">
        <v>22.08</v>
      </c>
      <c r="I305" s="224"/>
      <c r="J305" s="219"/>
      <c r="K305" s="219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157</v>
      </c>
      <c r="AU305" s="229" t="s">
        <v>155</v>
      </c>
      <c r="AV305" s="13" t="s">
        <v>155</v>
      </c>
      <c r="AW305" s="13" t="s">
        <v>34</v>
      </c>
      <c r="AX305" s="13" t="s">
        <v>78</v>
      </c>
      <c r="AY305" s="229" t="s">
        <v>149</v>
      </c>
    </row>
    <row r="306" spans="1:65" s="13" customFormat="1" ht="11.25">
      <c r="B306" s="218"/>
      <c r="C306" s="219"/>
      <c r="D306" s="220" t="s">
        <v>157</v>
      </c>
      <c r="E306" s="221" t="s">
        <v>1</v>
      </c>
      <c r="F306" s="222" t="s">
        <v>182</v>
      </c>
      <c r="G306" s="219"/>
      <c r="H306" s="223">
        <v>16.32</v>
      </c>
      <c r="I306" s="224"/>
      <c r="J306" s="219"/>
      <c r="K306" s="219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157</v>
      </c>
      <c r="AU306" s="229" t="s">
        <v>155</v>
      </c>
      <c r="AV306" s="13" t="s">
        <v>155</v>
      </c>
      <c r="AW306" s="13" t="s">
        <v>34</v>
      </c>
      <c r="AX306" s="13" t="s">
        <v>78</v>
      </c>
      <c r="AY306" s="229" t="s">
        <v>149</v>
      </c>
    </row>
    <row r="307" spans="1:65" s="13" customFormat="1" ht="11.25">
      <c r="B307" s="218"/>
      <c r="C307" s="219"/>
      <c r="D307" s="220" t="s">
        <v>157</v>
      </c>
      <c r="E307" s="221" t="s">
        <v>1</v>
      </c>
      <c r="F307" s="222" t="s">
        <v>183</v>
      </c>
      <c r="G307" s="219"/>
      <c r="H307" s="223">
        <v>21.6</v>
      </c>
      <c r="I307" s="224"/>
      <c r="J307" s="219"/>
      <c r="K307" s="219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157</v>
      </c>
      <c r="AU307" s="229" t="s">
        <v>155</v>
      </c>
      <c r="AV307" s="13" t="s">
        <v>155</v>
      </c>
      <c r="AW307" s="13" t="s">
        <v>34</v>
      </c>
      <c r="AX307" s="13" t="s">
        <v>78</v>
      </c>
      <c r="AY307" s="229" t="s">
        <v>149</v>
      </c>
    </row>
    <row r="308" spans="1:65" s="13" customFormat="1" ht="11.25">
      <c r="B308" s="218"/>
      <c r="C308" s="219"/>
      <c r="D308" s="220" t="s">
        <v>157</v>
      </c>
      <c r="E308" s="221" t="s">
        <v>1</v>
      </c>
      <c r="F308" s="222" t="s">
        <v>362</v>
      </c>
      <c r="G308" s="219"/>
      <c r="H308" s="223">
        <v>18.899999999999999</v>
      </c>
      <c r="I308" s="224"/>
      <c r="J308" s="219"/>
      <c r="K308" s="219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157</v>
      </c>
      <c r="AU308" s="229" t="s">
        <v>155</v>
      </c>
      <c r="AV308" s="13" t="s">
        <v>155</v>
      </c>
      <c r="AW308" s="13" t="s">
        <v>34</v>
      </c>
      <c r="AX308" s="13" t="s">
        <v>78</v>
      </c>
      <c r="AY308" s="229" t="s">
        <v>149</v>
      </c>
    </row>
    <row r="309" spans="1:65" s="14" customFormat="1" ht="11.25">
      <c r="B309" s="230"/>
      <c r="C309" s="231"/>
      <c r="D309" s="220" t="s">
        <v>157</v>
      </c>
      <c r="E309" s="232" t="s">
        <v>1</v>
      </c>
      <c r="F309" s="233" t="s">
        <v>160</v>
      </c>
      <c r="G309" s="231"/>
      <c r="H309" s="234">
        <v>78.900000000000006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157</v>
      </c>
      <c r="AU309" s="240" t="s">
        <v>155</v>
      </c>
      <c r="AV309" s="14" t="s">
        <v>154</v>
      </c>
      <c r="AW309" s="14" t="s">
        <v>34</v>
      </c>
      <c r="AX309" s="14" t="s">
        <v>86</v>
      </c>
      <c r="AY309" s="240" t="s">
        <v>149</v>
      </c>
    </row>
    <row r="310" spans="1:65" s="2" customFormat="1" ht="21.75" customHeight="1">
      <c r="A310" s="35"/>
      <c r="B310" s="36"/>
      <c r="C310" s="262" t="s">
        <v>367</v>
      </c>
      <c r="D310" s="262" t="s">
        <v>368</v>
      </c>
      <c r="E310" s="263" t="s">
        <v>369</v>
      </c>
      <c r="F310" s="264" t="s">
        <v>370</v>
      </c>
      <c r="G310" s="265" t="s">
        <v>90</v>
      </c>
      <c r="H310" s="266">
        <v>82.844999999999999</v>
      </c>
      <c r="I310" s="267"/>
      <c r="J310" s="268">
        <f>ROUND(I310*H310,2)</f>
        <v>0</v>
      </c>
      <c r="K310" s="269"/>
      <c r="L310" s="270"/>
      <c r="M310" s="271" t="s">
        <v>1</v>
      </c>
      <c r="N310" s="272" t="s">
        <v>44</v>
      </c>
      <c r="O310" s="72"/>
      <c r="P310" s="214">
        <f>O310*H310</f>
        <v>0</v>
      </c>
      <c r="Q310" s="214">
        <v>2.5000000000000001E-3</v>
      </c>
      <c r="R310" s="214">
        <f>Q310*H310</f>
        <v>0.2071125</v>
      </c>
      <c r="S310" s="214">
        <v>0</v>
      </c>
      <c r="T310" s="21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6" t="s">
        <v>363</v>
      </c>
      <c r="AT310" s="216" t="s">
        <v>368</v>
      </c>
      <c r="AU310" s="216" t="s">
        <v>155</v>
      </c>
      <c r="AY310" s="18" t="s">
        <v>149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155</v>
      </c>
      <c r="BK310" s="217">
        <f>ROUND(I310*H310,2)</f>
        <v>0</v>
      </c>
      <c r="BL310" s="18" t="s">
        <v>255</v>
      </c>
      <c r="BM310" s="216" t="s">
        <v>371</v>
      </c>
    </row>
    <row r="311" spans="1:65" s="13" customFormat="1" ht="11.25">
      <c r="B311" s="218"/>
      <c r="C311" s="219"/>
      <c r="D311" s="220" t="s">
        <v>157</v>
      </c>
      <c r="E311" s="221" t="s">
        <v>1</v>
      </c>
      <c r="F311" s="222" t="s">
        <v>372</v>
      </c>
      <c r="G311" s="219"/>
      <c r="H311" s="223">
        <v>78.900000000000006</v>
      </c>
      <c r="I311" s="224"/>
      <c r="J311" s="219"/>
      <c r="K311" s="219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157</v>
      </c>
      <c r="AU311" s="229" t="s">
        <v>155</v>
      </c>
      <c r="AV311" s="13" t="s">
        <v>155</v>
      </c>
      <c r="AW311" s="13" t="s">
        <v>34</v>
      </c>
      <c r="AX311" s="13" t="s">
        <v>86</v>
      </c>
      <c r="AY311" s="229" t="s">
        <v>149</v>
      </c>
    </row>
    <row r="312" spans="1:65" s="13" customFormat="1" ht="11.25">
      <c r="B312" s="218"/>
      <c r="C312" s="219"/>
      <c r="D312" s="220" t="s">
        <v>157</v>
      </c>
      <c r="E312" s="219"/>
      <c r="F312" s="222" t="s">
        <v>373</v>
      </c>
      <c r="G312" s="219"/>
      <c r="H312" s="223">
        <v>82.844999999999999</v>
      </c>
      <c r="I312" s="224"/>
      <c r="J312" s="219"/>
      <c r="K312" s="219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157</v>
      </c>
      <c r="AU312" s="229" t="s">
        <v>155</v>
      </c>
      <c r="AV312" s="13" t="s">
        <v>155</v>
      </c>
      <c r="AW312" s="13" t="s">
        <v>4</v>
      </c>
      <c r="AX312" s="13" t="s">
        <v>86</v>
      </c>
      <c r="AY312" s="229" t="s">
        <v>149</v>
      </c>
    </row>
    <row r="313" spans="1:65" s="2" customFormat="1" ht="21.75" customHeight="1">
      <c r="A313" s="35"/>
      <c r="B313" s="36"/>
      <c r="C313" s="204" t="s">
        <v>374</v>
      </c>
      <c r="D313" s="204" t="s">
        <v>151</v>
      </c>
      <c r="E313" s="205" t="s">
        <v>375</v>
      </c>
      <c r="F313" s="206" t="s">
        <v>376</v>
      </c>
      <c r="G313" s="207" t="s">
        <v>90</v>
      </c>
      <c r="H313" s="208">
        <v>78.900000000000006</v>
      </c>
      <c r="I313" s="209"/>
      <c r="J313" s="210">
        <f>ROUND(I313*H313,2)</f>
        <v>0</v>
      </c>
      <c r="K313" s="211"/>
      <c r="L313" s="40"/>
      <c r="M313" s="212" t="s">
        <v>1</v>
      </c>
      <c r="N313" s="213" t="s">
        <v>44</v>
      </c>
      <c r="O313" s="72"/>
      <c r="P313" s="214">
        <f>O313*H313</f>
        <v>0</v>
      </c>
      <c r="Q313" s="214">
        <v>0</v>
      </c>
      <c r="R313" s="214">
        <f>Q313*H313</f>
        <v>0</v>
      </c>
      <c r="S313" s="214">
        <v>0.13500000000000001</v>
      </c>
      <c r="T313" s="215">
        <f>S313*H313</f>
        <v>10.651500000000002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16" t="s">
        <v>255</v>
      </c>
      <c r="AT313" s="216" t="s">
        <v>151</v>
      </c>
      <c r="AU313" s="216" t="s">
        <v>155</v>
      </c>
      <c r="AY313" s="18" t="s">
        <v>149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155</v>
      </c>
      <c r="BK313" s="217">
        <f>ROUND(I313*H313,2)</f>
        <v>0</v>
      </c>
      <c r="BL313" s="18" t="s">
        <v>255</v>
      </c>
      <c r="BM313" s="216" t="s">
        <v>377</v>
      </c>
    </row>
    <row r="314" spans="1:65" s="13" customFormat="1" ht="11.25">
      <c r="B314" s="218"/>
      <c r="C314" s="219"/>
      <c r="D314" s="220" t="s">
        <v>157</v>
      </c>
      <c r="E314" s="221" t="s">
        <v>1</v>
      </c>
      <c r="F314" s="222" t="s">
        <v>181</v>
      </c>
      <c r="G314" s="219"/>
      <c r="H314" s="223">
        <v>22.08</v>
      </c>
      <c r="I314" s="224"/>
      <c r="J314" s="219"/>
      <c r="K314" s="219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157</v>
      </c>
      <c r="AU314" s="229" t="s">
        <v>155</v>
      </c>
      <c r="AV314" s="13" t="s">
        <v>155</v>
      </c>
      <c r="AW314" s="13" t="s">
        <v>34</v>
      </c>
      <c r="AX314" s="13" t="s">
        <v>78</v>
      </c>
      <c r="AY314" s="229" t="s">
        <v>149</v>
      </c>
    </row>
    <row r="315" spans="1:65" s="13" customFormat="1" ht="11.25">
      <c r="B315" s="218"/>
      <c r="C315" s="219"/>
      <c r="D315" s="220" t="s">
        <v>157</v>
      </c>
      <c r="E315" s="221" t="s">
        <v>1</v>
      </c>
      <c r="F315" s="222" t="s">
        <v>182</v>
      </c>
      <c r="G315" s="219"/>
      <c r="H315" s="223">
        <v>16.32</v>
      </c>
      <c r="I315" s="224"/>
      <c r="J315" s="219"/>
      <c r="K315" s="219"/>
      <c r="L315" s="225"/>
      <c r="M315" s="226"/>
      <c r="N315" s="227"/>
      <c r="O315" s="227"/>
      <c r="P315" s="227"/>
      <c r="Q315" s="227"/>
      <c r="R315" s="227"/>
      <c r="S315" s="227"/>
      <c r="T315" s="228"/>
      <c r="AT315" s="229" t="s">
        <v>157</v>
      </c>
      <c r="AU315" s="229" t="s">
        <v>155</v>
      </c>
      <c r="AV315" s="13" t="s">
        <v>155</v>
      </c>
      <c r="AW315" s="13" t="s">
        <v>34</v>
      </c>
      <c r="AX315" s="13" t="s">
        <v>78</v>
      </c>
      <c r="AY315" s="229" t="s">
        <v>149</v>
      </c>
    </row>
    <row r="316" spans="1:65" s="13" customFormat="1" ht="11.25">
      <c r="B316" s="218"/>
      <c r="C316" s="219"/>
      <c r="D316" s="220" t="s">
        <v>157</v>
      </c>
      <c r="E316" s="221" t="s">
        <v>1</v>
      </c>
      <c r="F316" s="222" t="s">
        <v>183</v>
      </c>
      <c r="G316" s="219"/>
      <c r="H316" s="223">
        <v>21.6</v>
      </c>
      <c r="I316" s="224"/>
      <c r="J316" s="219"/>
      <c r="K316" s="219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157</v>
      </c>
      <c r="AU316" s="229" t="s">
        <v>155</v>
      </c>
      <c r="AV316" s="13" t="s">
        <v>155</v>
      </c>
      <c r="AW316" s="13" t="s">
        <v>34</v>
      </c>
      <c r="AX316" s="13" t="s">
        <v>78</v>
      </c>
      <c r="AY316" s="229" t="s">
        <v>149</v>
      </c>
    </row>
    <row r="317" spans="1:65" s="13" customFormat="1" ht="11.25">
      <c r="B317" s="218"/>
      <c r="C317" s="219"/>
      <c r="D317" s="220" t="s">
        <v>157</v>
      </c>
      <c r="E317" s="221" t="s">
        <v>1</v>
      </c>
      <c r="F317" s="222" t="s">
        <v>362</v>
      </c>
      <c r="G317" s="219"/>
      <c r="H317" s="223">
        <v>18.899999999999999</v>
      </c>
      <c r="I317" s="224"/>
      <c r="J317" s="219"/>
      <c r="K317" s="219"/>
      <c r="L317" s="225"/>
      <c r="M317" s="226"/>
      <c r="N317" s="227"/>
      <c r="O317" s="227"/>
      <c r="P317" s="227"/>
      <c r="Q317" s="227"/>
      <c r="R317" s="227"/>
      <c r="S317" s="227"/>
      <c r="T317" s="228"/>
      <c r="AT317" s="229" t="s">
        <v>157</v>
      </c>
      <c r="AU317" s="229" t="s">
        <v>155</v>
      </c>
      <c r="AV317" s="13" t="s">
        <v>155</v>
      </c>
      <c r="AW317" s="13" t="s">
        <v>34</v>
      </c>
      <c r="AX317" s="13" t="s">
        <v>78</v>
      </c>
      <c r="AY317" s="229" t="s">
        <v>149</v>
      </c>
    </row>
    <row r="318" spans="1:65" s="14" customFormat="1" ht="11.25">
      <c r="B318" s="230"/>
      <c r="C318" s="231"/>
      <c r="D318" s="220" t="s">
        <v>157</v>
      </c>
      <c r="E318" s="232" t="s">
        <v>1</v>
      </c>
      <c r="F318" s="233" t="s">
        <v>160</v>
      </c>
      <c r="G318" s="231"/>
      <c r="H318" s="234">
        <v>78.900000000000006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AT318" s="240" t="s">
        <v>157</v>
      </c>
      <c r="AU318" s="240" t="s">
        <v>155</v>
      </c>
      <c r="AV318" s="14" t="s">
        <v>154</v>
      </c>
      <c r="AW318" s="14" t="s">
        <v>34</v>
      </c>
      <c r="AX318" s="14" t="s">
        <v>86</v>
      </c>
      <c r="AY318" s="240" t="s">
        <v>149</v>
      </c>
    </row>
    <row r="319" spans="1:65" s="2" customFormat="1" ht="21.75" customHeight="1">
      <c r="A319" s="35"/>
      <c r="B319" s="36"/>
      <c r="C319" s="204" t="s">
        <v>378</v>
      </c>
      <c r="D319" s="204" t="s">
        <v>151</v>
      </c>
      <c r="E319" s="205" t="s">
        <v>379</v>
      </c>
      <c r="F319" s="206" t="s">
        <v>380</v>
      </c>
      <c r="G319" s="207" t="s">
        <v>324</v>
      </c>
      <c r="H319" s="208">
        <v>0.20699999999999999</v>
      </c>
      <c r="I319" s="209"/>
      <c r="J319" s="210">
        <f>ROUND(I319*H319,2)</f>
        <v>0</v>
      </c>
      <c r="K319" s="211"/>
      <c r="L319" s="40"/>
      <c r="M319" s="212" t="s">
        <v>1</v>
      </c>
      <c r="N319" s="213" t="s">
        <v>44</v>
      </c>
      <c r="O319" s="72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6" t="s">
        <v>255</v>
      </c>
      <c r="AT319" s="216" t="s">
        <v>151</v>
      </c>
      <c r="AU319" s="216" t="s">
        <v>155</v>
      </c>
      <c r="AY319" s="18" t="s">
        <v>149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155</v>
      </c>
      <c r="BK319" s="217">
        <f>ROUND(I319*H319,2)</f>
        <v>0</v>
      </c>
      <c r="BL319" s="18" t="s">
        <v>255</v>
      </c>
      <c r="BM319" s="216" t="s">
        <v>381</v>
      </c>
    </row>
    <row r="320" spans="1:65" s="2" customFormat="1" ht="21.75" customHeight="1">
      <c r="A320" s="35"/>
      <c r="B320" s="36"/>
      <c r="C320" s="204" t="s">
        <v>382</v>
      </c>
      <c r="D320" s="204" t="s">
        <v>151</v>
      </c>
      <c r="E320" s="205" t="s">
        <v>383</v>
      </c>
      <c r="F320" s="206" t="s">
        <v>384</v>
      </c>
      <c r="G320" s="207" t="s">
        <v>324</v>
      </c>
      <c r="H320" s="208">
        <v>0.20699999999999999</v>
      </c>
      <c r="I320" s="209"/>
      <c r="J320" s="210">
        <f>ROUND(I320*H320,2)</f>
        <v>0</v>
      </c>
      <c r="K320" s="211"/>
      <c r="L320" s="40"/>
      <c r="M320" s="212" t="s">
        <v>1</v>
      </c>
      <c r="N320" s="213" t="s">
        <v>44</v>
      </c>
      <c r="O320" s="72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16" t="s">
        <v>255</v>
      </c>
      <c r="AT320" s="216" t="s">
        <v>151</v>
      </c>
      <c r="AU320" s="216" t="s">
        <v>155</v>
      </c>
      <c r="AY320" s="18" t="s">
        <v>149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155</v>
      </c>
      <c r="BK320" s="217">
        <f>ROUND(I320*H320,2)</f>
        <v>0</v>
      </c>
      <c r="BL320" s="18" t="s">
        <v>255</v>
      </c>
      <c r="BM320" s="216" t="s">
        <v>385</v>
      </c>
    </row>
    <row r="321" spans="1:65" s="12" customFormat="1" ht="22.9" customHeight="1">
      <c r="B321" s="189"/>
      <c r="C321" s="190"/>
      <c r="D321" s="191" t="s">
        <v>77</v>
      </c>
      <c r="E321" s="202" t="s">
        <v>386</v>
      </c>
      <c r="F321" s="202" t="s">
        <v>387</v>
      </c>
      <c r="G321" s="190"/>
      <c r="H321" s="190"/>
      <c r="I321" s="193"/>
      <c r="J321" s="203">
        <f>BK321</f>
        <v>0</v>
      </c>
      <c r="K321" s="190"/>
      <c r="L321" s="194"/>
      <c r="M321" s="195"/>
      <c r="N321" s="196"/>
      <c r="O321" s="196"/>
      <c r="P321" s="197">
        <f>SUM(P322:P335)</f>
        <v>0</v>
      </c>
      <c r="Q321" s="196"/>
      <c r="R321" s="197">
        <f>SUM(R322:R335)</f>
        <v>2.2234999999999998E-2</v>
      </c>
      <c r="S321" s="196"/>
      <c r="T321" s="198">
        <f>SUM(T322:T335)</f>
        <v>0</v>
      </c>
      <c r="AR321" s="199" t="s">
        <v>155</v>
      </c>
      <c r="AT321" s="200" t="s">
        <v>77</v>
      </c>
      <c r="AU321" s="200" t="s">
        <v>86</v>
      </c>
      <c r="AY321" s="199" t="s">
        <v>149</v>
      </c>
      <c r="BK321" s="201">
        <f>SUM(BK322:BK335)</f>
        <v>0</v>
      </c>
    </row>
    <row r="322" spans="1:65" s="2" customFormat="1" ht="16.5" customHeight="1">
      <c r="A322" s="35"/>
      <c r="B322" s="36"/>
      <c r="C322" s="204" t="s">
        <v>388</v>
      </c>
      <c r="D322" s="204" t="s">
        <v>151</v>
      </c>
      <c r="E322" s="205" t="s">
        <v>389</v>
      </c>
      <c r="F322" s="206" t="s">
        <v>390</v>
      </c>
      <c r="G322" s="207" t="s">
        <v>391</v>
      </c>
      <c r="H322" s="208">
        <v>1</v>
      </c>
      <c r="I322" s="209"/>
      <c r="J322" s="210">
        <f>ROUND(I322*H322,2)</f>
        <v>0</v>
      </c>
      <c r="K322" s="211"/>
      <c r="L322" s="40"/>
      <c r="M322" s="212" t="s">
        <v>1</v>
      </c>
      <c r="N322" s="213" t="s">
        <v>44</v>
      </c>
      <c r="O322" s="72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6" t="s">
        <v>255</v>
      </c>
      <c r="AT322" s="216" t="s">
        <v>151</v>
      </c>
      <c r="AU322" s="216" t="s">
        <v>155</v>
      </c>
      <c r="AY322" s="18" t="s">
        <v>149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155</v>
      </c>
      <c r="BK322" s="217">
        <f>ROUND(I322*H322,2)</f>
        <v>0</v>
      </c>
      <c r="BL322" s="18" t="s">
        <v>255</v>
      </c>
      <c r="BM322" s="216" t="s">
        <v>392</v>
      </c>
    </row>
    <row r="323" spans="1:65" s="13" customFormat="1" ht="11.25">
      <c r="B323" s="218"/>
      <c r="C323" s="219"/>
      <c r="D323" s="220" t="s">
        <v>157</v>
      </c>
      <c r="E323" s="221" t="s">
        <v>1</v>
      </c>
      <c r="F323" s="222" t="s">
        <v>86</v>
      </c>
      <c r="G323" s="219"/>
      <c r="H323" s="223">
        <v>1</v>
      </c>
      <c r="I323" s="224"/>
      <c r="J323" s="219"/>
      <c r="K323" s="219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157</v>
      </c>
      <c r="AU323" s="229" t="s">
        <v>155</v>
      </c>
      <c r="AV323" s="13" t="s">
        <v>155</v>
      </c>
      <c r="AW323" s="13" t="s">
        <v>34</v>
      </c>
      <c r="AX323" s="13" t="s">
        <v>86</v>
      </c>
      <c r="AY323" s="229" t="s">
        <v>149</v>
      </c>
    </row>
    <row r="324" spans="1:65" s="2" customFormat="1" ht="16.5" customHeight="1">
      <c r="A324" s="35"/>
      <c r="B324" s="36"/>
      <c r="C324" s="204" t="s">
        <v>393</v>
      </c>
      <c r="D324" s="204" t="s">
        <v>151</v>
      </c>
      <c r="E324" s="205" t="s">
        <v>394</v>
      </c>
      <c r="F324" s="206" t="s">
        <v>395</v>
      </c>
      <c r="G324" s="207" t="s">
        <v>258</v>
      </c>
      <c r="H324" s="208">
        <v>1</v>
      </c>
      <c r="I324" s="209"/>
      <c r="J324" s="210">
        <f>ROUND(I324*H324,2)</f>
        <v>0</v>
      </c>
      <c r="K324" s="211"/>
      <c r="L324" s="40"/>
      <c r="M324" s="212" t="s">
        <v>1</v>
      </c>
      <c r="N324" s="213" t="s">
        <v>44</v>
      </c>
      <c r="O324" s="72"/>
      <c r="P324" s="214">
        <f>O324*H324</f>
        <v>0</v>
      </c>
      <c r="Q324" s="214">
        <v>6.9699999999999996E-3</v>
      </c>
      <c r="R324" s="214">
        <f>Q324*H324</f>
        <v>6.9699999999999996E-3</v>
      </c>
      <c r="S324" s="214">
        <v>0</v>
      </c>
      <c r="T324" s="21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6" t="s">
        <v>255</v>
      </c>
      <c r="AT324" s="216" t="s">
        <v>151</v>
      </c>
      <c r="AU324" s="216" t="s">
        <v>155</v>
      </c>
      <c r="AY324" s="18" t="s">
        <v>149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155</v>
      </c>
      <c r="BK324" s="217">
        <f>ROUND(I324*H324,2)</f>
        <v>0</v>
      </c>
      <c r="BL324" s="18" t="s">
        <v>255</v>
      </c>
      <c r="BM324" s="216" t="s">
        <v>396</v>
      </c>
    </row>
    <row r="325" spans="1:65" s="15" customFormat="1" ht="11.25">
      <c r="B325" s="241"/>
      <c r="C325" s="242"/>
      <c r="D325" s="220" t="s">
        <v>157</v>
      </c>
      <c r="E325" s="243" t="s">
        <v>1</v>
      </c>
      <c r="F325" s="244" t="s">
        <v>397</v>
      </c>
      <c r="G325" s="242"/>
      <c r="H325" s="243" t="s">
        <v>1</v>
      </c>
      <c r="I325" s="245"/>
      <c r="J325" s="242"/>
      <c r="K325" s="242"/>
      <c r="L325" s="246"/>
      <c r="M325" s="247"/>
      <c r="N325" s="248"/>
      <c r="O325" s="248"/>
      <c r="P325" s="248"/>
      <c r="Q325" s="248"/>
      <c r="R325" s="248"/>
      <c r="S325" s="248"/>
      <c r="T325" s="249"/>
      <c r="AT325" s="250" t="s">
        <v>157</v>
      </c>
      <c r="AU325" s="250" t="s">
        <v>155</v>
      </c>
      <c r="AV325" s="15" t="s">
        <v>86</v>
      </c>
      <c r="AW325" s="15" t="s">
        <v>34</v>
      </c>
      <c r="AX325" s="15" t="s">
        <v>78</v>
      </c>
      <c r="AY325" s="250" t="s">
        <v>149</v>
      </c>
    </row>
    <row r="326" spans="1:65" s="13" customFormat="1" ht="11.25">
      <c r="B326" s="218"/>
      <c r="C326" s="219"/>
      <c r="D326" s="220" t="s">
        <v>157</v>
      </c>
      <c r="E326" s="221" t="s">
        <v>1</v>
      </c>
      <c r="F326" s="222" t="s">
        <v>398</v>
      </c>
      <c r="G326" s="219"/>
      <c r="H326" s="223">
        <v>1</v>
      </c>
      <c r="I326" s="224"/>
      <c r="J326" s="219"/>
      <c r="K326" s="219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157</v>
      </c>
      <c r="AU326" s="229" t="s">
        <v>155</v>
      </c>
      <c r="AV326" s="13" t="s">
        <v>155</v>
      </c>
      <c r="AW326" s="13" t="s">
        <v>34</v>
      </c>
      <c r="AX326" s="13" t="s">
        <v>78</v>
      </c>
      <c r="AY326" s="229" t="s">
        <v>149</v>
      </c>
    </row>
    <row r="327" spans="1:65" s="14" customFormat="1" ht="11.25">
      <c r="B327" s="230"/>
      <c r="C327" s="231"/>
      <c r="D327" s="220" t="s">
        <v>157</v>
      </c>
      <c r="E327" s="232" t="s">
        <v>1</v>
      </c>
      <c r="F327" s="233" t="s">
        <v>160</v>
      </c>
      <c r="G327" s="231"/>
      <c r="H327" s="234">
        <v>1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AT327" s="240" t="s">
        <v>157</v>
      </c>
      <c r="AU327" s="240" t="s">
        <v>155</v>
      </c>
      <c r="AV327" s="14" t="s">
        <v>154</v>
      </c>
      <c r="AW327" s="14" t="s">
        <v>34</v>
      </c>
      <c r="AX327" s="14" t="s">
        <v>86</v>
      </c>
      <c r="AY327" s="240" t="s">
        <v>149</v>
      </c>
    </row>
    <row r="328" spans="1:65" s="2" customFormat="1" ht="16.5" customHeight="1">
      <c r="A328" s="35"/>
      <c r="B328" s="36"/>
      <c r="C328" s="204" t="s">
        <v>399</v>
      </c>
      <c r="D328" s="204" t="s">
        <v>151</v>
      </c>
      <c r="E328" s="205" t="s">
        <v>400</v>
      </c>
      <c r="F328" s="206" t="s">
        <v>401</v>
      </c>
      <c r="G328" s="207" t="s">
        <v>258</v>
      </c>
      <c r="H328" s="208">
        <v>7.1</v>
      </c>
      <c r="I328" s="209"/>
      <c r="J328" s="210">
        <f>ROUND(I328*H328,2)</f>
        <v>0</v>
      </c>
      <c r="K328" s="211"/>
      <c r="L328" s="40"/>
      <c r="M328" s="212" t="s">
        <v>1</v>
      </c>
      <c r="N328" s="213" t="s">
        <v>44</v>
      </c>
      <c r="O328" s="72"/>
      <c r="P328" s="214">
        <f>O328*H328</f>
        <v>0</v>
      </c>
      <c r="Q328" s="214">
        <v>2.15E-3</v>
      </c>
      <c r="R328" s="214">
        <f>Q328*H328</f>
        <v>1.5264999999999999E-2</v>
      </c>
      <c r="S328" s="214">
        <v>0</v>
      </c>
      <c r="T328" s="215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6" t="s">
        <v>255</v>
      </c>
      <c r="AT328" s="216" t="s">
        <v>151</v>
      </c>
      <c r="AU328" s="216" t="s">
        <v>155</v>
      </c>
      <c r="AY328" s="18" t="s">
        <v>149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155</v>
      </c>
      <c r="BK328" s="217">
        <f>ROUND(I328*H328,2)</f>
        <v>0</v>
      </c>
      <c r="BL328" s="18" t="s">
        <v>255</v>
      </c>
      <c r="BM328" s="216" t="s">
        <v>402</v>
      </c>
    </row>
    <row r="329" spans="1:65" s="15" customFormat="1" ht="11.25">
      <c r="B329" s="241"/>
      <c r="C329" s="242"/>
      <c r="D329" s="220" t="s">
        <v>157</v>
      </c>
      <c r="E329" s="243" t="s">
        <v>1</v>
      </c>
      <c r="F329" s="244" t="s">
        <v>232</v>
      </c>
      <c r="G329" s="242"/>
      <c r="H329" s="243" t="s">
        <v>1</v>
      </c>
      <c r="I329" s="245"/>
      <c r="J329" s="242"/>
      <c r="K329" s="242"/>
      <c r="L329" s="246"/>
      <c r="M329" s="247"/>
      <c r="N329" s="248"/>
      <c r="O329" s="248"/>
      <c r="P329" s="248"/>
      <c r="Q329" s="248"/>
      <c r="R329" s="248"/>
      <c r="S329" s="248"/>
      <c r="T329" s="249"/>
      <c r="AT329" s="250" t="s">
        <v>157</v>
      </c>
      <c r="AU329" s="250" t="s">
        <v>155</v>
      </c>
      <c r="AV329" s="15" t="s">
        <v>86</v>
      </c>
      <c r="AW329" s="15" t="s">
        <v>34</v>
      </c>
      <c r="AX329" s="15" t="s">
        <v>78</v>
      </c>
      <c r="AY329" s="250" t="s">
        <v>149</v>
      </c>
    </row>
    <row r="330" spans="1:65" s="13" customFormat="1" ht="11.25">
      <c r="B330" s="218"/>
      <c r="C330" s="219"/>
      <c r="D330" s="220" t="s">
        <v>157</v>
      </c>
      <c r="E330" s="221" t="s">
        <v>1</v>
      </c>
      <c r="F330" s="222" t="s">
        <v>309</v>
      </c>
      <c r="G330" s="219"/>
      <c r="H330" s="223">
        <v>4.0999999999999996</v>
      </c>
      <c r="I330" s="224"/>
      <c r="J330" s="219"/>
      <c r="K330" s="219"/>
      <c r="L330" s="225"/>
      <c r="M330" s="226"/>
      <c r="N330" s="227"/>
      <c r="O330" s="227"/>
      <c r="P330" s="227"/>
      <c r="Q330" s="227"/>
      <c r="R330" s="227"/>
      <c r="S330" s="227"/>
      <c r="T330" s="228"/>
      <c r="AT330" s="229" t="s">
        <v>157</v>
      </c>
      <c r="AU330" s="229" t="s">
        <v>155</v>
      </c>
      <c r="AV330" s="13" t="s">
        <v>155</v>
      </c>
      <c r="AW330" s="13" t="s">
        <v>34</v>
      </c>
      <c r="AX330" s="13" t="s">
        <v>78</v>
      </c>
      <c r="AY330" s="229" t="s">
        <v>149</v>
      </c>
    </row>
    <row r="331" spans="1:65" s="13" customFormat="1" ht="11.25">
      <c r="B331" s="218"/>
      <c r="C331" s="219"/>
      <c r="D331" s="220" t="s">
        <v>157</v>
      </c>
      <c r="E331" s="221" t="s">
        <v>1</v>
      </c>
      <c r="F331" s="222" t="s">
        <v>310</v>
      </c>
      <c r="G331" s="219"/>
      <c r="H331" s="223">
        <v>2</v>
      </c>
      <c r="I331" s="224"/>
      <c r="J331" s="219"/>
      <c r="K331" s="219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157</v>
      </c>
      <c r="AU331" s="229" t="s">
        <v>155</v>
      </c>
      <c r="AV331" s="13" t="s">
        <v>155</v>
      </c>
      <c r="AW331" s="13" t="s">
        <v>34</v>
      </c>
      <c r="AX331" s="13" t="s">
        <v>78</v>
      </c>
      <c r="AY331" s="229" t="s">
        <v>149</v>
      </c>
    </row>
    <row r="332" spans="1:65" s="13" customFormat="1" ht="11.25">
      <c r="B332" s="218"/>
      <c r="C332" s="219"/>
      <c r="D332" s="220" t="s">
        <v>157</v>
      </c>
      <c r="E332" s="221" t="s">
        <v>1</v>
      </c>
      <c r="F332" s="222" t="s">
        <v>311</v>
      </c>
      <c r="G332" s="219"/>
      <c r="H332" s="223">
        <v>1</v>
      </c>
      <c r="I332" s="224"/>
      <c r="J332" s="219"/>
      <c r="K332" s="219"/>
      <c r="L332" s="225"/>
      <c r="M332" s="226"/>
      <c r="N332" s="227"/>
      <c r="O332" s="227"/>
      <c r="P332" s="227"/>
      <c r="Q332" s="227"/>
      <c r="R332" s="227"/>
      <c r="S332" s="227"/>
      <c r="T332" s="228"/>
      <c r="AT332" s="229" t="s">
        <v>157</v>
      </c>
      <c r="AU332" s="229" t="s">
        <v>155</v>
      </c>
      <c r="AV332" s="13" t="s">
        <v>155</v>
      </c>
      <c r="AW332" s="13" t="s">
        <v>34</v>
      </c>
      <c r="AX332" s="13" t="s">
        <v>78</v>
      </c>
      <c r="AY332" s="229" t="s">
        <v>149</v>
      </c>
    </row>
    <row r="333" spans="1:65" s="14" customFormat="1" ht="11.25">
      <c r="B333" s="230"/>
      <c r="C333" s="231"/>
      <c r="D333" s="220" t="s">
        <v>157</v>
      </c>
      <c r="E333" s="232" t="s">
        <v>1</v>
      </c>
      <c r="F333" s="233" t="s">
        <v>160</v>
      </c>
      <c r="G333" s="231"/>
      <c r="H333" s="234">
        <v>7.1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AT333" s="240" t="s">
        <v>157</v>
      </c>
      <c r="AU333" s="240" t="s">
        <v>155</v>
      </c>
      <c r="AV333" s="14" t="s">
        <v>154</v>
      </c>
      <c r="AW333" s="14" t="s">
        <v>34</v>
      </c>
      <c r="AX333" s="14" t="s">
        <v>86</v>
      </c>
      <c r="AY333" s="240" t="s">
        <v>149</v>
      </c>
    </row>
    <row r="334" spans="1:65" s="2" customFormat="1" ht="21.75" customHeight="1">
      <c r="A334" s="35"/>
      <c r="B334" s="36"/>
      <c r="C334" s="204" t="s">
        <v>403</v>
      </c>
      <c r="D334" s="204" t="s">
        <v>151</v>
      </c>
      <c r="E334" s="205" t="s">
        <v>404</v>
      </c>
      <c r="F334" s="206" t="s">
        <v>405</v>
      </c>
      <c r="G334" s="207" t="s">
        <v>324</v>
      </c>
      <c r="H334" s="208">
        <v>2.1999999999999999E-2</v>
      </c>
      <c r="I334" s="209"/>
      <c r="J334" s="210">
        <f>ROUND(I334*H334,2)</f>
        <v>0</v>
      </c>
      <c r="K334" s="211"/>
      <c r="L334" s="40"/>
      <c r="M334" s="212" t="s">
        <v>1</v>
      </c>
      <c r="N334" s="213" t="s">
        <v>44</v>
      </c>
      <c r="O334" s="72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6" t="s">
        <v>255</v>
      </c>
      <c r="AT334" s="216" t="s">
        <v>151</v>
      </c>
      <c r="AU334" s="216" t="s">
        <v>155</v>
      </c>
      <c r="AY334" s="18" t="s">
        <v>149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155</v>
      </c>
      <c r="BK334" s="217">
        <f>ROUND(I334*H334,2)</f>
        <v>0</v>
      </c>
      <c r="BL334" s="18" t="s">
        <v>255</v>
      </c>
      <c r="BM334" s="216" t="s">
        <v>406</v>
      </c>
    </row>
    <row r="335" spans="1:65" s="2" customFormat="1" ht="21.75" customHeight="1">
      <c r="A335" s="35"/>
      <c r="B335" s="36"/>
      <c r="C335" s="204" t="s">
        <v>407</v>
      </c>
      <c r="D335" s="204" t="s">
        <v>151</v>
      </c>
      <c r="E335" s="205" t="s">
        <v>408</v>
      </c>
      <c r="F335" s="206" t="s">
        <v>409</v>
      </c>
      <c r="G335" s="207" t="s">
        <v>324</v>
      </c>
      <c r="H335" s="208">
        <v>2.1999999999999999E-2</v>
      </c>
      <c r="I335" s="209"/>
      <c r="J335" s="210">
        <f>ROUND(I335*H335,2)</f>
        <v>0</v>
      </c>
      <c r="K335" s="211"/>
      <c r="L335" s="40"/>
      <c r="M335" s="212" t="s">
        <v>1</v>
      </c>
      <c r="N335" s="213" t="s">
        <v>44</v>
      </c>
      <c r="O335" s="72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16" t="s">
        <v>255</v>
      </c>
      <c r="AT335" s="216" t="s">
        <v>151</v>
      </c>
      <c r="AU335" s="216" t="s">
        <v>155</v>
      </c>
      <c r="AY335" s="18" t="s">
        <v>149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155</v>
      </c>
      <c r="BK335" s="217">
        <f>ROUND(I335*H335,2)</f>
        <v>0</v>
      </c>
      <c r="BL335" s="18" t="s">
        <v>255</v>
      </c>
      <c r="BM335" s="216" t="s">
        <v>410</v>
      </c>
    </row>
    <row r="336" spans="1:65" s="12" customFormat="1" ht="22.9" customHeight="1">
      <c r="B336" s="189"/>
      <c r="C336" s="190"/>
      <c r="D336" s="191" t="s">
        <v>77</v>
      </c>
      <c r="E336" s="202" t="s">
        <v>411</v>
      </c>
      <c r="F336" s="202" t="s">
        <v>412</v>
      </c>
      <c r="G336" s="190"/>
      <c r="H336" s="190"/>
      <c r="I336" s="193"/>
      <c r="J336" s="203">
        <f>BK336</f>
        <v>0</v>
      </c>
      <c r="K336" s="190"/>
      <c r="L336" s="194"/>
      <c r="M336" s="195"/>
      <c r="N336" s="196"/>
      <c r="O336" s="196"/>
      <c r="P336" s="197">
        <f>SUM(P337:P350)</f>
        <v>0</v>
      </c>
      <c r="Q336" s="196"/>
      <c r="R336" s="197">
        <f>SUM(R337:R350)</f>
        <v>1.7479999999999999E-2</v>
      </c>
      <c r="S336" s="196"/>
      <c r="T336" s="198">
        <f>SUM(T337:T350)</f>
        <v>0</v>
      </c>
      <c r="AR336" s="199" t="s">
        <v>155</v>
      </c>
      <c r="AT336" s="200" t="s">
        <v>77</v>
      </c>
      <c r="AU336" s="200" t="s">
        <v>86</v>
      </c>
      <c r="AY336" s="199" t="s">
        <v>149</v>
      </c>
      <c r="BK336" s="201">
        <f>SUM(BK337:BK350)</f>
        <v>0</v>
      </c>
    </row>
    <row r="337" spans="1:65" s="2" customFormat="1" ht="21.75" customHeight="1">
      <c r="A337" s="35"/>
      <c r="B337" s="36"/>
      <c r="C337" s="204" t="s">
        <v>413</v>
      </c>
      <c r="D337" s="204" t="s">
        <v>151</v>
      </c>
      <c r="E337" s="205" t="s">
        <v>414</v>
      </c>
      <c r="F337" s="206" t="s">
        <v>415</v>
      </c>
      <c r="G337" s="207" t="s">
        <v>258</v>
      </c>
      <c r="H337" s="208">
        <v>15.2</v>
      </c>
      <c r="I337" s="209"/>
      <c r="J337" s="210">
        <f>ROUND(I337*H337,2)</f>
        <v>0</v>
      </c>
      <c r="K337" s="211"/>
      <c r="L337" s="40"/>
      <c r="M337" s="212" t="s">
        <v>1</v>
      </c>
      <c r="N337" s="213" t="s">
        <v>44</v>
      </c>
      <c r="O337" s="72"/>
      <c r="P337" s="214">
        <f>O337*H337</f>
        <v>0</v>
      </c>
      <c r="Q337" s="214">
        <v>8.4999999999999995E-4</v>
      </c>
      <c r="R337" s="214">
        <f>Q337*H337</f>
        <v>1.2919999999999999E-2</v>
      </c>
      <c r="S337" s="214">
        <v>0</v>
      </c>
      <c r="T337" s="215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16" t="s">
        <v>255</v>
      </c>
      <c r="AT337" s="216" t="s">
        <v>151</v>
      </c>
      <c r="AU337" s="216" t="s">
        <v>155</v>
      </c>
      <c r="AY337" s="18" t="s">
        <v>149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155</v>
      </c>
      <c r="BK337" s="217">
        <f>ROUND(I337*H337,2)</f>
        <v>0</v>
      </c>
      <c r="BL337" s="18" t="s">
        <v>255</v>
      </c>
      <c r="BM337" s="216" t="s">
        <v>416</v>
      </c>
    </row>
    <row r="338" spans="1:65" s="15" customFormat="1" ht="11.25">
      <c r="B338" s="241"/>
      <c r="C338" s="242"/>
      <c r="D338" s="220" t="s">
        <v>157</v>
      </c>
      <c r="E338" s="243" t="s">
        <v>1</v>
      </c>
      <c r="F338" s="244" t="s">
        <v>313</v>
      </c>
      <c r="G338" s="242"/>
      <c r="H338" s="243" t="s">
        <v>1</v>
      </c>
      <c r="I338" s="245"/>
      <c r="J338" s="242"/>
      <c r="K338" s="242"/>
      <c r="L338" s="246"/>
      <c r="M338" s="247"/>
      <c r="N338" s="248"/>
      <c r="O338" s="248"/>
      <c r="P338" s="248"/>
      <c r="Q338" s="248"/>
      <c r="R338" s="248"/>
      <c r="S338" s="248"/>
      <c r="T338" s="249"/>
      <c r="AT338" s="250" t="s">
        <v>157</v>
      </c>
      <c r="AU338" s="250" t="s">
        <v>155</v>
      </c>
      <c r="AV338" s="15" t="s">
        <v>86</v>
      </c>
      <c r="AW338" s="15" t="s">
        <v>34</v>
      </c>
      <c r="AX338" s="15" t="s">
        <v>78</v>
      </c>
      <c r="AY338" s="250" t="s">
        <v>149</v>
      </c>
    </row>
    <row r="339" spans="1:65" s="13" customFormat="1" ht="11.25">
      <c r="B339" s="218"/>
      <c r="C339" s="219"/>
      <c r="D339" s="220" t="s">
        <v>157</v>
      </c>
      <c r="E339" s="221" t="s">
        <v>1</v>
      </c>
      <c r="F339" s="222" t="s">
        <v>417</v>
      </c>
      <c r="G339" s="219"/>
      <c r="H339" s="223">
        <v>8.1999999999999993</v>
      </c>
      <c r="I339" s="224"/>
      <c r="J339" s="219"/>
      <c r="K339" s="219"/>
      <c r="L339" s="225"/>
      <c r="M339" s="226"/>
      <c r="N339" s="227"/>
      <c r="O339" s="227"/>
      <c r="P339" s="227"/>
      <c r="Q339" s="227"/>
      <c r="R339" s="227"/>
      <c r="S339" s="227"/>
      <c r="T339" s="228"/>
      <c r="AT339" s="229" t="s">
        <v>157</v>
      </c>
      <c r="AU339" s="229" t="s">
        <v>155</v>
      </c>
      <c r="AV339" s="13" t="s">
        <v>155</v>
      </c>
      <c r="AW339" s="13" t="s">
        <v>34</v>
      </c>
      <c r="AX339" s="13" t="s">
        <v>78</v>
      </c>
      <c r="AY339" s="229" t="s">
        <v>149</v>
      </c>
    </row>
    <row r="340" spans="1:65" s="13" customFormat="1" ht="11.25">
      <c r="B340" s="218"/>
      <c r="C340" s="219"/>
      <c r="D340" s="220" t="s">
        <v>157</v>
      </c>
      <c r="E340" s="221" t="s">
        <v>1</v>
      </c>
      <c r="F340" s="222" t="s">
        <v>418</v>
      </c>
      <c r="G340" s="219"/>
      <c r="H340" s="223">
        <v>4</v>
      </c>
      <c r="I340" s="224"/>
      <c r="J340" s="219"/>
      <c r="K340" s="219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157</v>
      </c>
      <c r="AU340" s="229" t="s">
        <v>155</v>
      </c>
      <c r="AV340" s="13" t="s">
        <v>155</v>
      </c>
      <c r="AW340" s="13" t="s">
        <v>34</v>
      </c>
      <c r="AX340" s="13" t="s">
        <v>78</v>
      </c>
      <c r="AY340" s="229" t="s">
        <v>149</v>
      </c>
    </row>
    <row r="341" spans="1:65" s="13" customFormat="1" ht="11.25">
      <c r="B341" s="218"/>
      <c r="C341" s="219"/>
      <c r="D341" s="220" t="s">
        <v>157</v>
      </c>
      <c r="E341" s="221" t="s">
        <v>1</v>
      </c>
      <c r="F341" s="222" t="s">
        <v>419</v>
      </c>
      <c r="G341" s="219"/>
      <c r="H341" s="223">
        <v>2</v>
      </c>
      <c r="I341" s="224"/>
      <c r="J341" s="219"/>
      <c r="K341" s="219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157</v>
      </c>
      <c r="AU341" s="229" t="s">
        <v>155</v>
      </c>
      <c r="AV341" s="13" t="s">
        <v>155</v>
      </c>
      <c r="AW341" s="13" t="s">
        <v>34</v>
      </c>
      <c r="AX341" s="13" t="s">
        <v>78</v>
      </c>
      <c r="AY341" s="229" t="s">
        <v>149</v>
      </c>
    </row>
    <row r="342" spans="1:65" s="13" customFormat="1" ht="11.25">
      <c r="B342" s="218"/>
      <c r="C342" s="219"/>
      <c r="D342" s="220" t="s">
        <v>157</v>
      </c>
      <c r="E342" s="221" t="s">
        <v>1</v>
      </c>
      <c r="F342" s="222" t="s">
        <v>312</v>
      </c>
      <c r="G342" s="219"/>
      <c r="H342" s="223">
        <v>1</v>
      </c>
      <c r="I342" s="224"/>
      <c r="J342" s="219"/>
      <c r="K342" s="219"/>
      <c r="L342" s="225"/>
      <c r="M342" s="226"/>
      <c r="N342" s="227"/>
      <c r="O342" s="227"/>
      <c r="P342" s="227"/>
      <c r="Q342" s="227"/>
      <c r="R342" s="227"/>
      <c r="S342" s="227"/>
      <c r="T342" s="228"/>
      <c r="AT342" s="229" t="s">
        <v>157</v>
      </c>
      <c r="AU342" s="229" t="s">
        <v>155</v>
      </c>
      <c r="AV342" s="13" t="s">
        <v>155</v>
      </c>
      <c r="AW342" s="13" t="s">
        <v>34</v>
      </c>
      <c r="AX342" s="13" t="s">
        <v>78</v>
      </c>
      <c r="AY342" s="229" t="s">
        <v>149</v>
      </c>
    </row>
    <row r="343" spans="1:65" s="14" customFormat="1" ht="11.25">
      <c r="B343" s="230"/>
      <c r="C343" s="231"/>
      <c r="D343" s="220" t="s">
        <v>157</v>
      </c>
      <c r="E343" s="232" t="s">
        <v>1</v>
      </c>
      <c r="F343" s="233" t="s">
        <v>160</v>
      </c>
      <c r="G343" s="231"/>
      <c r="H343" s="234">
        <v>15.2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AT343" s="240" t="s">
        <v>157</v>
      </c>
      <c r="AU343" s="240" t="s">
        <v>155</v>
      </c>
      <c r="AV343" s="14" t="s">
        <v>154</v>
      </c>
      <c r="AW343" s="14" t="s">
        <v>34</v>
      </c>
      <c r="AX343" s="14" t="s">
        <v>86</v>
      </c>
      <c r="AY343" s="240" t="s">
        <v>149</v>
      </c>
    </row>
    <row r="344" spans="1:65" s="2" customFormat="1" ht="16.5" customHeight="1">
      <c r="A344" s="35"/>
      <c r="B344" s="36"/>
      <c r="C344" s="204" t="s">
        <v>420</v>
      </c>
      <c r="D344" s="204" t="s">
        <v>151</v>
      </c>
      <c r="E344" s="205" t="s">
        <v>421</v>
      </c>
      <c r="F344" s="206" t="s">
        <v>422</v>
      </c>
      <c r="G344" s="207" t="s">
        <v>423</v>
      </c>
      <c r="H344" s="208">
        <v>6</v>
      </c>
      <c r="I344" s="209"/>
      <c r="J344" s="210">
        <f>ROUND(I344*H344,2)</f>
        <v>0</v>
      </c>
      <c r="K344" s="211"/>
      <c r="L344" s="40"/>
      <c r="M344" s="212" t="s">
        <v>1</v>
      </c>
      <c r="N344" s="213" t="s">
        <v>44</v>
      </c>
      <c r="O344" s="72"/>
      <c r="P344" s="214">
        <f>O344*H344</f>
        <v>0</v>
      </c>
      <c r="Q344" s="214">
        <v>7.6000000000000004E-4</v>
      </c>
      <c r="R344" s="214">
        <f>Q344*H344</f>
        <v>4.5599999999999998E-3</v>
      </c>
      <c r="S344" s="214">
        <v>0</v>
      </c>
      <c r="T344" s="21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16" t="s">
        <v>255</v>
      </c>
      <c r="AT344" s="216" t="s">
        <v>151</v>
      </c>
      <c r="AU344" s="216" t="s">
        <v>155</v>
      </c>
      <c r="AY344" s="18" t="s">
        <v>149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155</v>
      </c>
      <c r="BK344" s="217">
        <f>ROUND(I344*H344,2)</f>
        <v>0</v>
      </c>
      <c r="BL344" s="18" t="s">
        <v>255</v>
      </c>
      <c r="BM344" s="216" t="s">
        <v>424</v>
      </c>
    </row>
    <row r="345" spans="1:65" s="13" customFormat="1" ht="11.25">
      <c r="B345" s="218"/>
      <c r="C345" s="219"/>
      <c r="D345" s="220" t="s">
        <v>157</v>
      </c>
      <c r="E345" s="221" t="s">
        <v>1</v>
      </c>
      <c r="F345" s="222" t="s">
        <v>425</v>
      </c>
      <c r="G345" s="219"/>
      <c r="H345" s="223">
        <v>2</v>
      </c>
      <c r="I345" s="224"/>
      <c r="J345" s="219"/>
      <c r="K345" s="219"/>
      <c r="L345" s="225"/>
      <c r="M345" s="226"/>
      <c r="N345" s="227"/>
      <c r="O345" s="227"/>
      <c r="P345" s="227"/>
      <c r="Q345" s="227"/>
      <c r="R345" s="227"/>
      <c r="S345" s="227"/>
      <c r="T345" s="228"/>
      <c r="AT345" s="229" t="s">
        <v>157</v>
      </c>
      <c r="AU345" s="229" t="s">
        <v>155</v>
      </c>
      <c r="AV345" s="13" t="s">
        <v>155</v>
      </c>
      <c r="AW345" s="13" t="s">
        <v>34</v>
      </c>
      <c r="AX345" s="13" t="s">
        <v>78</v>
      </c>
      <c r="AY345" s="229" t="s">
        <v>149</v>
      </c>
    </row>
    <row r="346" spans="1:65" s="13" customFormat="1" ht="11.25">
      <c r="B346" s="218"/>
      <c r="C346" s="219"/>
      <c r="D346" s="220" t="s">
        <v>157</v>
      </c>
      <c r="E346" s="221" t="s">
        <v>1</v>
      </c>
      <c r="F346" s="222" t="s">
        <v>426</v>
      </c>
      <c r="G346" s="219"/>
      <c r="H346" s="223">
        <v>3</v>
      </c>
      <c r="I346" s="224"/>
      <c r="J346" s="219"/>
      <c r="K346" s="219"/>
      <c r="L346" s="225"/>
      <c r="M346" s="226"/>
      <c r="N346" s="227"/>
      <c r="O346" s="227"/>
      <c r="P346" s="227"/>
      <c r="Q346" s="227"/>
      <c r="R346" s="227"/>
      <c r="S346" s="227"/>
      <c r="T346" s="228"/>
      <c r="AT346" s="229" t="s">
        <v>157</v>
      </c>
      <c r="AU346" s="229" t="s">
        <v>155</v>
      </c>
      <c r="AV346" s="13" t="s">
        <v>155</v>
      </c>
      <c r="AW346" s="13" t="s">
        <v>34</v>
      </c>
      <c r="AX346" s="13" t="s">
        <v>78</v>
      </c>
      <c r="AY346" s="229" t="s">
        <v>149</v>
      </c>
    </row>
    <row r="347" spans="1:65" s="13" customFormat="1" ht="11.25">
      <c r="B347" s="218"/>
      <c r="C347" s="219"/>
      <c r="D347" s="220" t="s">
        <v>157</v>
      </c>
      <c r="E347" s="221" t="s">
        <v>1</v>
      </c>
      <c r="F347" s="222" t="s">
        <v>427</v>
      </c>
      <c r="G347" s="219"/>
      <c r="H347" s="223">
        <v>1</v>
      </c>
      <c r="I347" s="224"/>
      <c r="J347" s="219"/>
      <c r="K347" s="219"/>
      <c r="L347" s="225"/>
      <c r="M347" s="226"/>
      <c r="N347" s="227"/>
      <c r="O347" s="227"/>
      <c r="P347" s="227"/>
      <c r="Q347" s="227"/>
      <c r="R347" s="227"/>
      <c r="S347" s="227"/>
      <c r="T347" s="228"/>
      <c r="AT347" s="229" t="s">
        <v>157</v>
      </c>
      <c r="AU347" s="229" t="s">
        <v>155</v>
      </c>
      <c r="AV347" s="13" t="s">
        <v>155</v>
      </c>
      <c r="AW347" s="13" t="s">
        <v>34</v>
      </c>
      <c r="AX347" s="13" t="s">
        <v>78</v>
      </c>
      <c r="AY347" s="229" t="s">
        <v>149</v>
      </c>
    </row>
    <row r="348" spans="1:65" s="14" customFormat="1" ht="11.25">
      <c r="B348" s="230"/>
      <c r="C348" s="231"/>
      <c r="D348" s="220" t="s">
        <v>157</v>
      </c>
      <c r="E348" s="232" t="s">
        <v>1</v>
      </c>
      <c r="F348" s="233" t="s">
        <v>160</v>
      </c>
      <c r="G348" s="231"/>
      <c r="H348" s="234">
        <v>6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AT348" s="240" t="s">
        <v>157</v>
      </c>
      <c r="AU348" s="240" t="s">
        <v>155</v>
      </c>
      <c r="AV348" s="14" t="s">
        <v>154</v>
      </c>
      <c r="AW348" s="14" t="s">
        <v>34</v>
      </c>
      <c r="AX348" s="14" t="s">
        <v>86</v>
      </c>
      <c r="AY348" s="240" t="s">
        <v>149</v>
      </c>
    </row>
    <row r="349" spans="1:65" s="2" customFormat="1" ht="21.75" customHeight="1">
      <c r="A349" s="35"/>
      <c r="B349" s="36"/>
      <c r="C349" s="204" t="s">
        <v>428</v>
      </c>
      <c r="D349" s="204" t="s">
        <v>151</v>
      </c>
      <c r="E349" s="205" t="s">
        <v>429</v>
      </c>
      <c r="F349" s="206" t="s">
        <v>430</v>
      </c>
      <c r="G349" s="207" t="s">
        <v>324</v>
      </c>
      <c r="H349" s="208">
        <v>1.7000000000000001E-2</v>
      </c>
      <c r="I349" s="209"/>
      <c r="J349" s="210">
        <f>ROUND(I349*H349,2)</f>
        <v>0</v>
      </c>
      <c r="K349" s="211"/>
      <c r="L349" s="40"/>
      <c r="M349" s="212" t="s">
        <v>1</v>
      </c>
      <c r="N349" s="213" t="s">
        <v>44</v>
      </c>
      <c r="O349" s="72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16" t="s">
        <v>255</v>
      </c>
      <c r="AT349" s="216" t="s">
        <v>151</v>
      </c>
      <c r="AU349" s="216" t="s">
        <v>155</v>
      </c>
      <c r="AY349" s="18" t="s">
        <v>149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155</v>
      </c>
      <c r="BK349" s="217">
        <f>ROUND(I349*H349,2)</f>
        <v>0</v>
      </c>
      <c r="BL349" s="18" t="s">
        <v>255</v>
      </c>
      <c r="BM349" s="216" t="s">
        <v>431</v>
      </c>
    </row>
    <row r="350" spans="1:65" s="2" customFormat="1" ht="21.75" customHeight="1">
      <c r="A350" s="35"/>
      <c r="B350" s="36"/>
      <c r="C350" s="204" t="s">
        <v>432</v>
      </c>
      <c r="D350" s="204" t="s">
        <v>151</v>
      </c>
      <c r="E350" s="205" t="s">
        <v>433</v>
      </c>
      <c r="F350" s="206" t="s">
        <v>434</v>
      </c>
      <c r="G350" s="207" t="s">
        <v>324</v>
      </c>
      <c r="H350" s="208">
        <v>1.7000000000000001E-2</v>
      </c>
      <c r="I350" s="209"/>
      <c r="J350" s="210">
        <f>ROUND(I350*H350,2)</f>
        <v>0</v>
      </c>
      <c r="K350" s="211"/>
      <c r="L350" s="40"/>
      <c r="M350" s="212" t="s">
        <v>1</v>
      </c>
      <c r="N350" s="213" t="s">
        <v>44</v>
      </c>
      <c r="O350" s="72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16" t="s">
        <v>255</v>
      </c>
      <c r="AT350" s="216" t="s">
        <v>151</v>
      </c>
      <c r="AU350" s="216" t="s">
        <v>155</v>
      </c>
      <c r="AY350" s="18" t="s">
        <v>149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155</v>
      </c>
      <c r="BK350" s="217">
        <f>ROUND(I350*H350,2)</f>
        <v>0</v>
      </c>
      <c r="BL350" s="18" t="s">
        <v>255</v>
      </c>
      <c r="BM350" s="216" t="s">
        <v>435</v>
      </c>
    </row>
    <row r="351" spans="1:65" s="12" customFormat="1" ht="22.9" customHeight="1">
      <c r="B351" s="189"/>
      <c r="C351" s="190"/>
      <c r="D351" s="191" t="s">
        <v>77</v>
      </c>
      <c r="E351" s="202" t="s">
        <v>436</v>
      </c>
      <c r="F351" s="202" t="s">
        <v>437</v>
      </c>
      <c r="G351" s="190"/>
      <c r="H351" s="190"/>
      <c r="I351" s="193"/>
      <c r="J351" s="203">
        <f>BK351</f>
        <v>0</v>
      </c>
      <c r="K351" s="190"/>
      <c r="L351" s="194"/>
      <c r="M351" s="195"/>
      <c r="N351" s="196"/>
      <c r="O351" s="196"/>
      <c r="P351" s="197">
        <f>SUM(P352:P371)</f>
        <v>0</v>
      </c>
      <c r="Q351" s="196"/>
      <c r="R351" s="197">
        <f>SUM(R352:R371)</f>
        <v>5.5010000000000003E-2</v>
      </c>
      <c r="S351" s="196"/>
      <c r="T351" s="198">
        <f>SUM(T352:T371)</f>
        <v>7.4810000000000001E-2</v>
      </c>
      <c r="AR351" s="199" t="s">
        <v>155</v>
      </c>
      <c r="AT351" s="200" t="s">
        <v>77</v>
      </c>
      <c r="AU351" s="200" t="s">
        <v>86</v>
      </c>
      <c r="AY351" s="199" t="s">
        <v>149</v>
      </c>
      <c r="BK351" s="201">
        <f>SUM(BK352:BK371)</f>
        <v>0</v>
      </c>
    </row>
    <row r="352" spans="1:65" s="2" customFormat="1" ht="16.5" customHeight="1">
      <c r="A352" s="35"/>
      <c r="B352" s="36"/>
      <c r="C352" s="204" t="s">
        <v>438</v>
      </c>
      <c r="D352" s="204" t="s">
        <v>151</v>
      </c>
      <c r="E352" s="205" t="s">
        <v>439</v>
      </c>
      <c r="F352" s="206" t="s">
        <v>440</v>
      </c>
      <c r="G352" s="207" t="s">
        <v>441</v>
      </c>
      <c r="H352" s="208">
        <v>1</v>
      </c>
      <c r="I352" s="209"/>
      <c r="J352" s="210">
        <f>ROUND(I352*H352,2)</f>
        <v>0</v>
      </c>
      <c r="K352" s="211"/>
      <c r="L352" s="40"/>
      <c r="M352" s="212" t="s">
        <v>1</v>
      </c>
      <c r="N352" s="213" t="s">
        <v>44</v>
      </c>
      <c r="O352" s="72"/>
      <c r="P352" s="214">
        <f>O352*H352</f>
        <v>0</v>
      </c>
      <c r="Q352" s="214">
        <v>0</v>
      </c>
      <c r="R352" s="214">
        <f>Q352*H352</f>
        <v>0</v>
      </c>
      <c r="S352" s="214">
        <v>1.933E-2</v>
      </c>
      <c r="T352" s="215">
        <f>S352*H352</f>
        <v>1.933E-2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16" t="s">
        <v>255</v>
      </c>
      <c r="AT352" s="216" t="s">
        <v>151</v>
      </c>
      <c r="AU352" s="216" t="s">
        <v>155</v>
      </c>
      <c r="AY352" s="18" t="s">
        <v>149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155</v>
      </c>
      <c r="BK352" s="217">
        <f>ROUND(I352*H352,2)</f>
        <v>0</v>
      </c>
      <c r="BL352" s="18" t="s">
        <v>255</v>
      </c>
      <c r="BM352" s="216" t="s">
        <v>442</v>
      </c>
    </row>
    <row r="353" spans="1:65" s="13" customFormat="1" ht="11.25">
      <c r="B353" s="218"/>
      <c r="C353" s="219"/>
      <c r="D353" s="220" t="s">
        <v>157</v>
      </c>
      <c r="E353" s="221" t="s">
        <v>1</v>
      </c>
      <c r="F353" s="222" t="s">
        <v>86</v>
      </c>
      <c r="G353" s="219"/>
      <c r="H353" s="223">
        <v>1</v>
      </c>
      <c r="I353" s="224"/>
      <c r="J353" s="219"/>
      <c r="K353" s="219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157</v>
      </c>
      <c r="AU353" s="229" t="s">
        <v>155</v>
      </c>
      <c r="AV353" s="13" t="s">
        <v>155</v>
      </c>
      <c r="AW353" s="13" t="s">
        <v>34</v>
      </c>
      <c r="AX353" s="13" t="s">
        <v>86</v>
      </c>
      <c r="AY353" s="229" t="s">
        <v>149</v>
      </c>
    </row>
    <row r="354" spans="1:65" s="2" customFormat="1" ht="21.75" customHeight="1">
      <c r="A354" s="35"/>
      <c r="B354" s="36"/>
      <c r="C354" s="204" t="s">
        <v>443</v>
      </c>
      <c r="D354" s="204" t="s">
        <v>151</v>
      </c>
      <c r="E354" s="205" t="s">
        <v>444</v>
      </c>
      <c r="F354" s="206" t="s">
        <v>445</v>
      </c>
      <c r="G354" s="207" t="s">
        <v>441</v>
      </c>
      <c r="H354" s="208">
        <v>1</v>
      </c>
      <c r="I354" s="209"/>
      <c r="J354" s="210">
        <f>ROUND(I354*H354,2)</f>
        <v>0</v>
      </c>
      <c r="K354" s="211"/>
      <c r="L354" s="40"/>
      <c r="M354" s="212" t="s">
        <v>1</v>
      </c>
      <c r="N354" s="213" t="s">
        <v>44</v>
      </c>
      <c r="O354" s="72"/>
      <c r="P354" s="214">
        <f>O354*H354</f>
        <v>0</v>
      </c>
      <c r="Q354" s="214">
        <v>1.6969999999999999E-2</v>
      </c>
      <c r="R354" s="214">
        <f>Q354*H354</f>
        <v>1.6969999999999999E-2</v>
      </c>
      <c r="S354" s="214">
        <v>0</v>
      </c>
      <c r="T354" s="21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6" t="s">
        <v>255</v>
      </c>
      <c r="AT354" s="216" t="s">
        <v>151</v>
      </c>
      <c r="AU354" s="216" t="s">
        <v>155</v>
      </c>
      <c r="AY354" s="18" t="s">
        <v>149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155</v>
      </c>
      <c r="BK354" s="217">
        <f>ROUND(I354*H354,2)</f>
        <v>0</v>
      </c>
      <c r="BL354" s="18" t="s">
        <v>255</v>
      </c>
      <c r="BM354" s="216" t="s">
        <v>446</v>
      </c>
    </row>
    <row r="355" spans="1:65" s="13" customFormat="1" ht="11.25">
      <c r="B355" s="218"/>
      <c r="C355" s="219"/>
      <c r="D355" s="220" t="s">
        <v>157</v>
      </c>
      <c r="E355" s="221" t="s">
        <v>1</v>
      </c>
      <c r="F355" s="222" t="s">
        <v>86</v>
      </c>
      <c r="G355" s="219"/>
      <c r="H355" s="223">
        <v>1</v>
      </c>
      <c r="I355" s="224"/>
      <c r="J355" s="219"/>
      <c r="K355" s="219"/>
      <c r="L355" s="225"/>
      <c r="M355" s="226"/>
      <c r="N355" s="227"/>
      <c r="O355" s="227"/>
      <c r="P355" s="227"/>
      <c r="Q355" s="227"/>
      <c r="R355" s="227"/>
      <c r="S355" s="227"/>
      <c r="T355" s="228"/>
      <c r="AT355" s="229" t="s">
        <v>157</v>
      </c>
      <c r="AU355" s="229" t="s">
        <v>155</v>
      </c>
      <c r="AV355" s="13" t="s">
        <v>155</v>
      </c>
      <c r="AW355" s="13" t="s">
        <v>34</v>
      </c>
      <c r="AX355" s="13" t="s">
        <v>86</v>
      </c>
      <c r="AY355" s="229" t="s">
        <v>149</v>
      </c>
    </row>
    <row r="356" spans="1:65" s="2" customFormat="1" ht="16.5" customHeight="1">
      <c r="A356" s="35"/>
      <c r="B356" s="36"/>
      <c r="C356" s="204" t="s">
        <v>447</v>
      </c>
      <c r="D356" s="204" t="s">
        <v>151</v>
      </c>
      <c r="E356" s="205" t="s">
        <v>448</v>
      </c>
      <c r="F356" s="206" t="s">
        <v>449</v>
      </c>
      <c r="G356" s="207" t="s">
        <v>441</v>
      </c>
      <c r="H356" s="208">
        <v>1</v>
      </c>
      <c r="I356" s="209"/>
      <c r="J356" s="210">
        <f>ROUND(I356*H356,2)</f>
        <v>0</v>
      </c>
      <c r="K356" s="211"/>
      <c r="L356" s="40"/>
      <c r="M356" s="212" t="s">
        <v>1</v>
      </c>
      <c r="N356" s="213" t="s">
        <v>44</v>
      </c>
      <c r="O356" s="72"/>
      <c r="P356" s="214">
        <f>O356*H356</f>
        <v>0</v>
      </c>
      <c r="Q356" s="214">
        <v>0</v>
      </c>
      <c r="R356" s="214">
        <f>Q356*H356</f>
        <v>0</v>
      </c>
      <c r="S356" s="214">
        <v>1.9460000000000002E-2</v>
      </c>
      <c r="T356" s="215">
        <f>S356*H356</f>
        <v>1.9460000000000002E-2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16" t="s">
        <v>255</v>
      </c>
      <c r="AT356" s="216" t="s">
        <v>151</v>
      </c>
      <c r="AU356" s="216" t="s">
        <v>155</v>
      </c>
      <c r="AY356" s="18" t="s">
        <v>149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155</v>
      </c>
      <c r="BK356" s="217">
        <f>ROUND(I356*H356,2)</f>
        <v>0</v>
      </c>
      <c r="BL356" s="18" t="s">
        <v>255</v>
      </c>
      <c r="BM356" s="216" t="s">
        <v>450</v>
      </c>
    </row>
    <row r="357" spans="1:65" s="13" customFormat="1" ht="11.25">
      <c r="B357" s="218"/>
      <c r="C357" s="219"/>
      <c r="D357" s="220" t="s">
        <v>157</v>
      </c>
      <c r="E357" s="221" t="s">
        <v>1</v>
      </c>
      <c r="F357" s="222" t="s">
        <v>86</v>
      </c>
      <c r="G357" s="219"/>
      <c r="H357" s="223">
        <v>1</v>
      </c>
      <c r="I357" s="224"/>
      <c r="J357" s="219"/>
      <c r="K357" s="219"/>
      <c r="L357" s="225"/>
      <c r="M357" s="226"/>
      <c r="N357" s="227"/>
      <c r="O357" s="227"/>
      <c r="P357" s="227"/>
      <c r="Q357" s="227"/>
      <c r="R357" s="227"/>
      <c r="S357" s="227"/>
      <c r="T357" s="228"/>
      <c r="AT357" s="229" t="s">
        <v>157</v>
      </c>
      <c r="AU357" s="229" t="s">
        <v>155</v>
      </c>
      <c r="AV357" s="13" t="s">
        <v>155</v>
      </c>
      <c r="AW357" s="13" t="s">
        <v>34</v>
      </c>
      <c r="AX357" s="13" t="s">
        <v>86</v>
      </c>
      <c r="AY357" s="229" t="s">
        <v>149</v>
      </c>
    </row>
    <row r="358" spans="1:65" s="2" customFormat="1" ht="21.75" customHeight="1">
      <c r="A358" s="35"/>
      <c r="B358" s="36"/>
      <c r="C358" s="204" t="s">
        <v>451</v>
      </c>
      <c r="D358" s="204" t="s">
        <v>151</v>
      </c>
      <c r="E358" s="205" t="s">
        <v>452</v>
      </c>
      <c r="F358" s="206" t="s">
        <v>453</v>
      </c>
      <c r="G358" s="207" t="s">
        <v>441</v>
      </c>
      <c r="H358" s="208">
        <v>1</v>
      </c>
      <c r="I358" s="209"/>
      <c r="J358" s="210">
        <f>ROUND(I358*H358,2)</f>
        <v>0</v>
      </c>
      <c r="K358" s="211"/>
      <c r="L358" s="40"/>
      <c r="M358" s="212" t="s">
        <v>1</v>
      </c>
      <c r="N358" s="213" t="s">
        <v>44</v>
      </c>
      <c r="O358" s="72"/>
      <c r="P358" s="214">
        <f>O358*H358</f>
        <v>0</v>
      </c>
      <c r="Q358" s="214">
        <v>1.4970000000000001E-2</v>
      </c>
      <c r="R358" s="214">
        <f>Q358*H358</f>
        <v>1.4970000000000001E-2</v>
      </c>
      <c r="S358" s="214">
        <v>0</v>
      </c>
      <c r="T358" s="215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16" t="s">
        <v>255</v>
      </c>
      <c r="AT358" s="216" t="s">
        <v>151</v>
      </c>
      <c r="AU358" s="216" t="s">
        <v>155</v>
      </c>
      <c r="AY358" s="18" t="s">
        <v>149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155</v>
      </c>
      <c r="BK358" s="217">
        <f>ROUND(I358*H358,2)</f>
        <v>0</v>
      </c>
      <c r="BL358" s="18" t="s">
        <v>255</v>
      </c>
      <c r="BM358" s="216" t="s">
        <v>454</v>
      </c>
    </row>
    <row r="359" spans="1:65" s="13" customFormat="1" ht="11.25">
      <c r="B359" s="218"/>
      <c r="C359" s="219"/>
      <c r="D359" s="220" t="s">
        <v>157</v>
      </c>
      <c r="E359" s="221" t="s">
        <v>1</v>
      </c>
      <c r="F359" s="222" t="s">
        <v>86</v>
      </c>
      <c r="G359" s="219"/>
      <c r="H359" s="223">
        <v>1</v>
      </c>
      <c r="I359" s="224"/>
      <c r="J359" s="219"/>
      <c r="K359" s="219"/>
      <c r="L359" s="225"/>
      <c r="M359" s="226"/>
      <c r="N359" s="227"/>
      <c r="O359" s="227"/>
      <c r="P359" s="227"/>
      <c r="Q359" s="227"/>
      <c r="R359" s="227"/>
      <c r="S359" s="227"/>
      <c r="T359" s="228"/>
      <c r="AT359" s="229" t="s">
        <v>157</v>
      </c>
      <c r="AU359" s="229" t="s">
        <v>155</v>
      </c>
      <c r="AV359" s="13" t="s">
        <v>155</v>
      </c>
      <c r="AW359" s="13" t="s">
        <v>34</v>
      </c>
      <c r="AX359" s="13" t="s">
        <v>86</v>
      </c>
      <c r="AY359" s="229" t="s">
        <v>149</v>
      </c>
    </row>
    <row r="360" spans="1:65" s="2" customFormat="1" ht="16.5" customHeight="1">
      <c r="A360" s="35"/>
      <c r="B360" s="36"/>
      <c r="C360" s="204" t="s">
        <v>455</v>
      </c>
      <c r="D360" s="204" t="s">
        <v>151</v>
      </c>
      <c r="E360" s="205" t="s">
        <v>456</v>
      </c>
      <c r="F360" s="206" t="s">
        <v>457</v>
      </c>
      <c r="G360" s="207" t="s">
        <v>441</v>
      </c>
      <c r="H360" s="208">
        <v>1</v>
      </c>
      <c r="I360" s="209"/>
      <c r="J360" s="210">
        <f>ROUND(I360*H360,2)</f>
        <v>0</v>
      </c>
      <c r="K360" s="211"/>
      <c r="L360" s="40"/>
      <c r="M360" s="212" t="s">
        <v>1</v>
      </c>
      <c r="N360" s="213" t="s">
        <v>44</v>
      </c>
      <c r="O360" s="72"/>
      <c r="P360" s="214">
        <f>O360*H360</f>
        <v>0</v>
      </c>
      <c r="Q360" s="214">
        <v>0</v>
      </c>
      <c r="R360" s="214">
        <f>Q360*H360</f>
        <v>0</v>
      </c>
      <c r="S360" s="214">
        <v>3.2899999999999999E-2</v>
      </c>
      <c r="T360" s="215">
        <f>S360*H360</f>
        <v>3.2899999999999999E-2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16" t="s">
        <v>255</v>
      </c>
      <c r="AT360" s="216" t="s">
        <v>151</v>
      </c>
      <c r="AU360" s="216" t="s">
        <v>155</v>
      </c>
      <c r="AY360" s="18" t="s">
        <v>149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155</v>
      </c>
      <c r="BK360" s="217">
        <f>ROUND(I360*H360,2)</f>
        <v>0</v>
      </c>
      <c r="BL360" s="18" t="s">
        <v>255</v>
      </c>
      <c r="BM360" s="216" t="s">
        <v>458</v>
      </c>
    </row>
    <row r="361" spans="1:65" s="13" customFormat="1" ht="11.25">
      <c r="B361" s="218"/>
      <c r="C361" s="219"/>
      <c r="D361" s="220" t="s">
        <v>157</v>
      </c>
      <c r="E361" s="221" t="s">
        <v>1</v>
      </c>
      <c r="F361" s="222" t="s">
        <v>86</v>
      </c>
      <c r="G361" s="219"/>
      <c r="H361" s="223">
        <v>1</v>
      </c>
      <c r="I361" s="224"/>
      <c r="J361" s="219"/>
      <c r="K361" s="219"/>
      <c r="L361" s="225"/>
      <c r="M361" s="226"/>
      <c r="N361" s="227"/>
      <c r="O361" s="227"/>
      <c r="P361" s="227"/>
      <c r="Q361" s="227"/>
      <c r="R361" s="227"/>
      <c r="S361" s="227"/>
      <c r="T361" s="228"/>
      <c r="AT361" s="229" t="s">
        <v>157</v>
      </c>
      <c r="AU361" s="229" t="s">
        <v>155</v>
      </c>
      <c r="AV361" s="13" t="s">
        <v>155</v>
      </c>
      <c r="AW361" s="13" t="s">
        <v>34</v>
      </c>
      <c r="AX361" s="13" t="s">
        <v>86</v>
      </c>
      <c r="AY361" s="229" t="s">
        <v>149</v>
      </c>
    </row>
    <row r="362" spans="1:65" s="2" customFormat="1" ht="21.75" customHeight="1">
      <c r="A362" s="35"/>
      <c r="B362" s="36"/>
      <c r="C362" s="204" t="s">
        <v>459</v>
      </c>
      <c r="D362" s="204" t="s">
        <v>151</v>
      </c>
      <c r="E362" s="205" t="s">
        <v>460</v>
      </c>
      <c r="F362" s="206" t="s">
        <v>461</v>
      </c>
      <c r="G362" s="207" t="s">
        <v>441</v>
      </c>
      <c r="H362" s="208">
        <v>1</v>
      </c>
      <c r="I362" s="209"/>
      <c r="J362" s="210">
        <f>ROUND(I362*H362,2)</f>
        <v>0</v>
      </c>
      <c r="K362" s="211"/>
      <c r="L362" s="40"/>
      <c r="M362" s="212" t="s">
        <v>1</v>
      </c>
      <c r="N362" s="213" t="s">
        <v>44</v>
      </c>
      <c r="O362" s="72"/>
      <c r="P362" s="214">
        <f>O362*H362</f>
        <v>0</v>
      </c>
      <c r="Q362" s="214">
        <v>1.9570000000000001E-2</v>
      </c>
      <c r="R362" s="214">
        <f>Q362*H362</f>
        <v>1.9570000000000001E-2</v>
      </c>
      <c r="S362" s="214">
        <v>0</v>
      </c>
      <c r="T362" s="215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16" t="s">
        <v>255</v>
      </c>
      <c r="AT362" s="216" t="s">
        <v>151</v>
      </c>
      <c r="AU362" s="216" t="s">
        <v>155</v>
      </c>
      <c r="AY362" s="18" t="s">
        <v>149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155</v>
      </c>
      <c r="BK362" s="217">
        <f>ROUND(I362*H362,2)</f>
        <v>0</v>
      </c>
      <c r="BL362" s="18" t="s">
        <v>255</v>
      </c>
      <c r="BM362" s="216" t="s">
        <v>462</v>
      </c>
    </row>
    <row r="363" spans="1:65" s="13" customFormat="1" ht="11.25">
      <c r="B363" s="218"/>
      <c r="C363" s="219"/>
      <c r="D363" s="220" t="s">
        <v>157</v>
      </c>
      <c r="E363" s="221" t="s">
        <v>1</v>
      </c>
      <c r="F363" s="222" t="s">
        <v>86</v>
      </c>
      <c r="G363" s="219"/>
      <c r="H363" s="223">
        <v>1</v>
      </c>
      <c r="I363" s="224"/>
      <c r="J363" s="219"/>
      <c r="K363" s="219"/>
      <c r="L363" s="225"/>
      <c r="M363" s="226"/>
      <c r="N363" s="227"/>
      <c r="O363" s="227"/>
      <c r="P363" s="227"/>
      <c r="Q363" s="227"/>
      <c r="R363" s="227"/>
      <c r="S363" s="227"/>
      <c r="T363" s="228"/>
      <c r="AT363" s="229" t="s">
        <v>157</v>
      </c>
      <c r="AU363" s="229" t="s">
        <v>155</v>
      </c>
      <c r="AV363" s="13" t="s">
        <v>155</v>
      </c>
      <c r="AW363" s="13" t="s">
        <v>34</v>
      </c>
      <c r="AX363" s="13" t="s">
        <v>86</v>
      </c>
      <c r="AY363" s="229" t="s">
        <v>149</v>
      </c>
    </row>
    <row r="364" spans="1:65" s="2" customFormat="1" ht="16.5" customHeight="1">
      <c r="A364" s="35"/>
      <c r="B364" s="36"/>
      <c r="C364" s="204" t="s">
        <v>463</v>
      </c>
      <c r="D364" s="204" t="s">
        <v>151</v>
      </c>
      <c r="E364" s="205" t="s">
        <v>464</v>
      </c>
      <c r="F364" s="206" t="s">
        <v>465</v>
      </c>
      <c r="G364" s="207" t="s">
        <v>441</v>
      </c>
      <c r="H364" s="208">
        <v>2</v>
      </c>
      <c r="I364" s="209"/>
      <c r="J364" s="210">
        <f>ROUND(I364*H364,2)</f>
        <v>0</v>
      </c>
      <c r="K364" s="211"/>
      <c r="L364" s="40"/>
      <c r="M364" s="212" t="s">
        <v>1</v>
      </c>
      <c r="N364" s="213" t="s">
        <v>44</v>
      </c>
      <c r="O364" s="72"/>
      <c r="P364" s="214">
        <f>O364*H364</f>
        <v>0</v>
      </c>
      <c r="Q364" s="214">
        <v>0</v>
      </c>
      <c r="R364" s="214">
        <f>Q364*H364</f>
        <v>0</v>
      </c>
      <c r="S364" s="214">
        <v>1.56E-3</v>
      </c>
      <c r="T364" s="215">
        <f>S364*H364</f>
        <v>3.1199999999999999E-3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16" t="s">
        <v>255</v>
      </c>
      <c r="AT364" s="216" t="s">
        <v>151</v>
      </c>
      <c r="AU364" s="216" t="s">
        <v>155</v>
      </c>
      <c r="AY364" s="18" t="s">
        <v>149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155</v>
      </c>
      <c r="BK364" s="217">
        <f>ROUND(I364*H364,2)</f>
        <v>0</v>
      </c>
      <c r="BL364" s="18" t="s">
        <v>255</v>
      </c>
      <c r="BM364" s="216" t="s">
        <v>466</v>
      </c>
    </row>
    <row r="365" spans="1:65" s="13" customFormat="1" ht="11.25">
      <c r="B365" s="218"/>
      <c r="C365" s="219"/>
      <c r="D365" s="220" t="s">
        <v>157</v>
      </c>
      <c r="E365" s="221" t="s">
        <v>1</v>
      </c>
      <c r="F365" s="222" t="s">
        <v>155</v>
      </c>
      <c r="G365" s="219"/>
      <c r="H365" s="223">
        <v>2</v>
      </c>
      <c r="I365" s="224"/>
      <c r="J365" s="219"/>
      <c r="K365" s="219"/>
      <c r="L365" s="225"/>
      <c r="M365" s="226"/>
      <c r="N365" s="227"/>
      <c r="O365" s="227"/>
      <c r="P365" s="227"/>
      <c r="Q365" s="227"/>
      <c r="R365" s="227"/>
      <c r="S365" s="227"/>
      <c r="T365" s="228"/>
      <c r="AT365" s="229" t="s">
        <v>157</v>
      </c>
      <c r="AU365" s="229" t="s">
        <v>155</v>
      </c>
      <c r="AV365" s="13" t="s">
        <v>155</v>
      </c>
      <c r="AW365" s="13" t="s">
        <v>34</v>
      </c>
      <c r="AX365" s="13" t="s">
        <v>86</v>
      </c>
      <c r="AY365" s="229" t="s">
        <v>149</v>
      </c>
    </row>
    <row r="366" spans="1:65" s="2" customFormat="1" ht="16.5" customHeight="1">
      <c r="A366" s="35"/>
      <c r="B366" s="36"/>
      <c r="C366" s="204" t="s">
        <v>467</v>
      </c>
      <c r="D366" s="204" t="s">
        <v>151</v>
      </c>
      <c r="E366" s="205" t="s">
        <v>468</v>
      </c>
      <c r="F366" s="206" t="s">
        <v>469</v>
      </c>
      <c r="G366" s="207" t="s">
        <v>441</v>
      </c>
      <c r="H366" s="208">
        <v>1</v>
      </c>
      <c r="I366" s="209"/>
      <c r="J366" s="210">
        <f>ROUND(I366*H366,2)</f>
        <v>0</v>
      </c>
      <c r="K366" s="211"/>
      <c r="L366" s="40"/>
      <c r="M366" s="212" t="s">
        <v>1</v>
      </c>
      <c r="N366" s="213" t="s">
        <v>44</v>
      </c>
      <c r="O366" s="72"/>
      <c r="P366" s="214">
        <f>O366*H366</f>
        <v>0</v>
      </c>
      <c r="Q366" s="214">
        <v>1.5399999999999999E-3</v>
      </c>
      <c r="R366" s="214">
        <f>Q366*H366</f>
        <v>1.5399999999999999E-3</v>
      </c>
      <c r="S366" s="214">
        <v>0</v>
      </c>
      <c r="T366" s="215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16" t="s">
        <v>255</v>
      </c>
      <c r="AT366" s="216" t="s">
        <v>151</v>
      </c>
      <c r="AU366" s="216" t="s">
        <v>155</v>
      </c>
      <c r="AY366" s="18" t="s">
        <v>149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155</v>
      </c>
      <c r="BK366" s="217">
        <f>ROUND(I366*H366,2)</f>
        <v>0</v>
      </c>
      <c r="BL366" s="18" t="s">
        <v>255</v>
      </c>
      <c r="BM366" s="216" t="s">
        <v>470</v>
      </c>
    </row>
    <row r="367" spans="1:65" s="13" customFormat="1" ht="11.25">
      <c r="B367" s="218"/>
      <c r="C367" s="219"/>
      <c r="D367" s="220" t="s">
        <v>157</v>
      </c>
      <c r="E367" s="221" t="s">
        <v>1</v>
      </c>
      <c r="F367" s="222" t="s">
        <v>86</v>
      </c>
      <c r="G367" s="219"/>
      <c r="H367" s="223">
        <v>1</v>
      </c>
      <c r="I367" s="224"/>
      <c r="J367" s="219"/>
      <c r="K367" s="219"/>
      <c r="L367" s="225"/>
      <c r="M367" s="226"/>
      <c r="N367" s="227"/>
      <c r="O367" s="227"/>
      <c r="P367" s="227"/>
      <c r="Q367" s="227"/>
      <c r="R367" s="227"/>
      <c r="S367" s="227"/>
      <c r="T367" s="228"/>
      <c r="AT367" s="229" t="s">
        <v>157</v>
      </c>
      <c r="AU367" s="229" t="s">
        <v>155</v>
      </c>
      <c r="AV367" s="13" t="s">
        <v>155</v>
      </c>
      <c r="AW367" s="13" t="s">
        <v>34</v>
      </c>
      <c r="AX367" s="13" t="s">
        <v>86</v>
      </c>
      <c r="AY367" s="229" t="s">
        <v>149</v>
      </c>
    </row>
    <row r="368" spans="1:65" s="2" customFormat="1" ht="21.75" customHeight="1">
      <c r="A368" s="35"/>
      <c r="B368" s="36"/>
      <c r="C368" s="204" t="s">
        <v>471</v>
      </c>
      <c r="D368" s="204" t="s">
        <v>151</v>
      </c>
      <c r="E368" s="205" t="s">
        <v>472</v>
      </c>
      <c r="F368" s="206" t="s">
        <v>473</v>
      </c>
      <c r="G368" s="207" t="s">
        <v>441</v>
      </c>
      <c r="H368" s="208">
        <v>1</v>
      </c>
      <c r="I368" s="209"/>
      <c r="J368" s="210">
        <f>ROUND(I368*H368,2)</f>
        <v>0</v>
      </c>
      <c r="K368" s="211"/>
      <c r="L368" s="40"/>
      <c r="M368" s="212" t="s">
        <v>1</v>
      </c>
      <c r="N368" s="213" t="s">
        <v>44</v>
      </c>
      <c r="O368" s="72"/>
      <c r="P368" s="214">
        <f>O368*H368</f>
        <v>0</v>
      </c>
      <c r="Q368" s="214">
        <v>1.9599999999999999E-3</v>
      </c>
      <c r="R368" s="214">
        <f>Q368*H368</f>
        <v>1.9599999999999999E-3</v>
      </c>
      <c r="S368" s="214">
        <v>0</v>
      </c>
      <c r="T368" s="215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16" t="s">
        <v>255</v>
      </c>
      <c r="AT368" s="216" t="s">
        <v>151</v>
      </c>
      <c r="AU368" s="216" t="s">
        <v>155</v>
      </c>
      <c r="AY368" s="18" t="s">
        <v>149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155</v>
      </c>
      <c r="BK368" s="217">
        <f>ROUND(I368*H368,2)</f>
        <v>0</v>
      </c>
      <c r="BL368" s="18" t="s">
        <v>255</v>
      </c>
      <c r="BM368" s="216" t="s">
        <v>474</v>
      </c>
    </row>
    <row r="369" spans="1:65" s="13" customFormat="1" ht="11.25">
      <c r="B369" s="218"/>
      <c r="C369" s="219"/>
      <c r="D369" s="220" t="s">
        <v>157</v>
      </c>
      <c r="E369" s="221" t="s">
        <v>1</v>
      </c>
      <c r="F369" s="222" t="s">
        <v>86</v>
      </c>
      <c r="G369" s="219"/>
      <c r="H369" s="223">
        <v>1</v>
      </c>
      <c r="I369" s="224"/>
      <c r="J369" s="219"/>
      <c r="K369" s="219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157</v>
      </c>
      <c r="AU369" s="229" t="s">
        <v>155</v>
      </c>
      <c r="AV369" s="13" t="s">
        <v>155</v>
      </c>
      <c r="AW369" s="13" t="s">
        <v>34</v>
      </c>
      <c r="AX369" s="13" t="s">
        <v>86</v>
      </c>
      <c r="AY369" s="229" t="s">
        <v>149</v>
      </c>
    </row>
    <row r="370" spans="1:65" s="2" customFormat="1" ht="21.75" customHeight="1">
      <c r="A370" s="35"/>
      <c r="B370" s="36"/>
      <c r="C370" s="204" t="s">
        <v>475</v>
      </c>
      <c r="D370" s="204" t="s">
        <v>151</v>
      </c>
      <c r="E370" s="205" t="s">
        <v>476</v>
      </c>
      <c r="F370" s="206" t="s">
        <v>477</v>
      </c>
      <c r="G370" s="207" t="s">
        <v>324</v>
      </c>
      <c r="H370" s="208">
        <v>5.5E-2</v>
      </c>
      <c r="I370" s="209"/>
      <c r="J370" s="210">
        <f>ROUND(I370*H370,2)</f>
        <v>0</v>
      </c>
      <c r="K370" s="211"/>
      <c r="L370" s="40"/>
      <c r="M370" s="212" t="s">
        <v>1</v>
      </c>
      <c r="N370" s="213" t="s">
        <v>44</v>
      </c>
      <c r="O370" s="72"/>
      <c r="P370" s="214">
        <f>O370*H370</f>
        <v>0</v>
      </c>
      <c r="Q370" s="214">
        <v>0</v>
      </c>
      <c r="R370" s="214">
        <f>Q370*H370</f>
        <v>0</v>
      </c>
      <c r="S370" s="214">
        <v>0</v>
      </c>
      <c r="T370" s="21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16" t="s">
        <v>255</v>
      </c>
      <c r="AT370" s="216" t="s">
        <v>151</v>
      </c>
      <c r="AU370" s="216" t="s">
        <v>155</v>
      </c>
      <c r="AY370" s="18" t="s">
        <v>149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155</v>
      </c>
      <c r="BK370" s="217">
        <f>ROUND(I370*H370,2)</f>
        <v>0</v>
      </c>
      <c r="BL370" s="18" t="s">
        <v>255</v>
      </c>
      <c r="BM370" s="216" t="s">
        <v>478</v>
      </c>
    </row>
    <row r="371" spans="1:65" s="2" customFormat="1" ht="21.75" customHeight="1">
      <c r="A371" s="35"/>
      <c r="B371" s="36"/>
      <c r="C371" s="204" t="s">
        <v>479</v>
      </c>
      <c r="D371" s="204" t="s">
        <v>151</v>
      </c>
      <c r="E371" s="205" t="s">
        <v>480</v>
      </c>
      <c r="F371" s="206" t="s">
        <v>481</v>
      </c>
      <c r="G371" s="207" t="s">
        <v>324</v>
      </c>
      <c r="H371" s="208">
        <v>5.5E-2</v>
      </c>
      <c r="I371" s="209"/>
      <c r="J371" s="210">
        <f>ROUND(I371*H371,2)</f>
        <v>0</v>
      </c>
      <c r="K371" s="211"/>
      <c r="L371" s="40"/>
      <c r="M371" s="212" t="s">
        <v>1</v>
      </c>
      <c r="N371" s="213" t="s">
        <v>44</v>
      </c>
      <c r="O371" s="72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16" t="s">
        <v>255</v>
      </c>
      <c r="AT371" s="216" t="s">
        <v>151</v>
      </c>
      <c r="AU371" s="216" t="s">
        <v>155</v>
      </c>
      <c r="AY371" s="18" t="s">
        <v>149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155</v>
      </c>
      <c r="BK371" s="217">
        <f>ROUND(I371*H371,2)</f>
        <v>0</v>
      </c>
      <c r="BL371" s="18" t="s">
        <v>255</v>
      </c>
      <c r="BM371" s="216" t="s">
        <v>482</v>
      </c>
    </row>
    <row r="372" spans="1:65" s="12" customFormat="1" ht="22.9" customHeight="1">
      <c r="B372" s="189"/>
      <c r="C372" s="190"/>
      <c r="D372" s="191" t="s">
        <v>77</v>
      </c>
      <c r="E372" s="202" t="s">
        <v>483</v>
      </c>
      <c r="F372" s="202" t="s">
        <v>484</v>
      </c>
      <c r="G372" s="190"/>
      <c r="H372" s="190"/>
      <c r="I372" s="193"/>
      <c r="J372" s="203">
        <f>BK372</f>
        <v>0</v>
      </c>
      <c r="K372" s="190"/>
      <c r="L372" s="194"/>
      <c r="M372" s="195"/>
      <c r="N372" s="196"/>
      <c r="O372" s="196"/>
      <c r="P372" s="197">
        <f>SUM(P373:P376)</f>
        <v>0</v>
      </c>
      <c r="Q372" s="196"/>
      <c r="R372" s="197">
        <f>SUM(R373:R376)</f>
        <v>9.1999999999999998E-3</v>
      </c>
      <c r="S372" s="196"/>
      <c r="T372" s="198">
        <f>SUM(T373:T376)</f>
        <v>0</v>
      </c>
      <c r="AR372" s="199" t="s">
        <v>155</v>
      </c>
      <c r="AT372" s="200" t="s">
        <v>77</v>
      </c>
      <c r="AU372" s="200" t="s">
        <v>86</v>
      </c>
      <c r="AY372" s="199" t="s">
        <v>149</v>
      </c>
      <c r="BK372" s="201">
        <f>SUM(BK373:BK376)</f>
        <v>0</v>
      </c>
    </row>
    <row r="373" spans="1:65" s="2" customFormat="1" ht="21.75" customHeight="1">
      <c r="A373" s="35"/>
      <c r="B373" s="36"/>
      <c r="C373" s="204" t="s">
        <v>485</v>
      </c>
      <c r="D373" s="204" t="s">
        <v>151</v>
      </c>
      <c r="E373" s="205" t="s">
        <v>486</v>
      </c>
      <c r="F373" s="206" t="s">
        <v>487</v>
      </c>
      <c r="G373" s="207" t="s">
        <v>441</v>
      </c>
      <c r="H373" s="208">
        <v>1</v>
      </c>
      <c r="I373" s="209"/>
      <c r="J373" s="210">
        <f>ROUND(I373*H373,2)</f>
        <v>0</v>
      </c>
      <c r="K373" s="211"/>
      <c r="L373" s="40"/>
      <c r="M373" s="212" t="s">
        <v>1</v>
      </c>
      <c r="N373" s="213" t="s">
        <v>44</v>
      </c>
      <c r="O373" s="72"/>
      <c r="P373" s="214">
        <f>O373*H373</f>
        <v>0</v>
      </c>
      <c r="Q373" s="214">
        <v>9.1999999999999998E-3</v>
      </c>
      <c r="R373" s="214">
        <f>Q373*H373</f>
        <v>9.1999999999999998E-3</v>
      </c>
      <c r="S373" s="214">
        <v>0</v>
      </c>
      <c r="T373" s="215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16" t="s">
        <v>255</v>
      </c>
      <c r="AT373" s="216" t="s">
        <v>151</v>
      </c>
      <c r="AU373" s="216" t="s">
        <v>155</v>
      </c>
      <c r="AY373" s="18" t="s">
        <v>149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155</v>
      </c>
      <c r="BK373" s="217">
        <f>ROUND(I373*H373,2)</f>
        <v>0</v>
      </c>
      <c r="BL373" s="18" t="s">
        <v>255</v>
      </c>
      <c r="BM373" s="216" t="s">
        <v>488</v>
      </c>
    </row>
    <row r="374" spans="1:65" s="13" customFormat="1" ht="11.25">
      <c r="B374" s="218"/>
      <c r="C374" s="219"/>
      <c r="D374" s="220" t="s">
        <v>157</v>
      </c>
      <c r="E374" s="221" t="s">
        <v>1</v>
      </c>
      <c r="F374" s="222" t="s">
        <v>398</v>
      </c>
      <c r="G374" s="219"/>
      <c r="H374" s="223">
        <v>1</v>
      </c>
      <c r="I374" s="224"/>
      <c r="J374" s="219"/>
      <c r="K374" s="219"/>
      <c r="L374" s="225"/>
      <c r="M374" s="226"/>
      <c r="N374" s="227"/>
      <c r="O374" s="227"/>
      <c r="P374" s="227"/>
      <c r="Q374" s="227"/>
      <c r="R374" s="227"/>
      <c r="S374" s="227"/>
      <c r="T374" s="228"/>
      <c r="AT374" s="229" t="s">
        <v>157</v>
      </c>
      <c r="AU374" s="229" t="s">
        <v>155</v>
      </c>
      <c r="AV374" s="13" t="s">
        <v>155</v>
      </c>
      <c r="AW374" s="13" t="s">
        <v>34</v>
      </c>
      <c r="AX374" s="13" t="s">
        <v>86</v>
      </c>
      <c r="AY374" s="229" t="s">
        <v>149</v>
      </c>
    </row>
    <row r="375" spans="1:65" s="2" customFormat="1" ht="21.75" customHeight="1">
      <c r="A375" s="35"/>
      <c r="B375" s="36"/>
      <c r="C375" s="204" t="s">
        <v>489</v>
      </c>
      <c r="D375" s="204" t="s">
        <v>151</v>
      </c>
      <c r="E375" s="205" t="s">
        <v>490</v>
      </c>
      <c r="F375" s="206" t="s">
        <v>491</v>
      </c>
      <c r="G375" s="207" t="s">
        <v>324</v>
      </c>
      <c r="H375" s="208">
        <v>8.9999999999999993E-3</v>
      </c>
      <c r="I375" s="209"/>
      <c r="J375" s="210">
        <f>ROUND(I375*H375,2)</f>
        <v>0</v>
      </c>
      <c r="K375" s="211"/>
      <c r="L375" s="40"/>
      <c r="M375" s="212" t="s">
        <v>1</v>
      </c>
      <c r="N375" s="213" t="s">
        <v>44</v>
      </c>
      <c r="O375" s="72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16" t="s">
        <v>255</v>
      </c>
      <c r="AT375" s="216" t="s">
        <v>151</v>
      </c>
      <c r="AU375" s="216" t="s">
        <v>155</v>
      </c>
      <c r="AY375" s="18" t="s">
        <v>149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155</v>
      </c>
      <c r="BK375" s="217">
        <f>ROUND(I375*H375,2)</f>
        <v>0</v>
      </c>
      <c r="BL375" s="18" t="s">
        <v>255</v>
      </c>
      <c r="BM375" s="216" t="s">
        <v>492</v>
      </c>
    </row>
    <row r="376" spans="1:65" s="2" customFormat="1" ht="21.75" customHeight="1">
      <c r="A376" s="35"/>
      <c r="B376" s="36"/>
      <c r="C376" s="204" t="s">
        <v>493</v>
      </c>
      <c r="D376" s="204" t="s">
        <v>151</v>
      </c>
      <c r="E376" s="205" t="s">
        <v>494</v>
      </c>
      <c r="F376" s="206" t="s">
        <v>495</v>
      </c>
      <c r="G376" s="207" t="s">
        <v>324</v>
      </c>
      <c r="H376" s="208">
        <v>8.9999999999999993E-3</v>
      </c>
      <c r="I376" s="209"/>
      <c r="J376" s="210">
        <f>ROUND(I376*H376,2)</f>
        <v>0</v>
      </c>
      <c r="K376" s="211"/>
      <c r="L376" s="40"/>
      <c r="M376" s="212" t="s">
        <v>1</v>
      </c>
      <c r="N376" s="213" t="s">
        <v>44</v>
      </c>
      <c r="O376" s="72"/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16" t="s">
        <v>255</v>
      </c>
      <c r="AT376" s="216" t="s">
        <v>151</v>
      </c>
      <c r="AU376" s="216" t="s">
        <v>155</v>
      </c>
      <c r="AY376" s="18" t="s">
        <v>149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155</v>
      </c>
      <c r="BK376" s="217">
        <f>ROUND(I376*H376,2)</f>
        <v>0</v>
      </c>
      <c r="BL376" s="18" t="s">
        <v>255</v>
      </c>
      <c r="BM376" s="216" t="s">
        <v>496</v>
      </c>
    </row>
    <row r="377" spans="1:65" s="12" customFormat="1" ht="22.9" customHeight="1">
      <c r="B377" s="189"/>
      <c r="C377" s="190"/>
      <c r="D377" s="191" t="s">
        <v>77</v>
      </c>
      <c r="E377" s="202" t="s">
        <v>497</v>
      </c>
      <c r="F377" s="202" t="s">
        <v>498</v>
      </c>
      <c r="G377" s="190"/>
      <c r="H377" s="190"/>
      <c r="I377" s="193"/>
      <c r="J377" s="203">
        <f>BK377</f>
        <v>0</v>
      </c>
      <c r="K377" s="190"/>
      <c r="L377" s="194"/>
      <c r="M377" s="195"/>
      <c r="N377" s="196"/>
      <c r="O377" s="196"/>
      <c r="P377" s="197">
        <f>SUM(P378:P399)</f>
        <v>0</v>
      </c>
      <c r="Q377" s="196"/>
      <c r="R377" s="197">
        <f>SUM(R378:R399)</f>
        <v>9.2256000000000005E-3</v>
      </c>
      <c r="S377" s="196"/>
      <c r="T377" s="198">
        <f>SUM(T378:T399)</f>
        <v>1.9220000000000001E-2</v>
      </c>
      <c r="AR377" s="199" t="s">
        <v>155</v>
      </c>
      <c r="AT377" s="200" t="s">
        <v>77</v>
      </c>
      <c r="AU377" s="200" t="s">
        <v>86</v>
      </c>
      <c r="AY377" s="199" t="s">
        <v>149</v>
      </c>
      <c r="BK377" s="201">
        <f>SUM(BK378:BK399)</f>
        <v>0</v>
      </c>
    </row>
    <row r="378" spans="1:65" s="2" customFormat="1" ht="16.5" customHeight="1">
      <c r="A378" s="35"/>
      <c r="B378" s="36"/>
      <c r="C378" s="204" t="s">
        <v>499</v>
      </c>
      <c r="D378" s="204" t="s">
        <v>151</v>
      </c>
      <c r="E378" s="205" t="s">
        <v>500</v>
      </c>
      <c r="F378" s="206" t="s">
        <v>501</v>
      </c>
      <c r="G378" s="207" t="s">
        <v>391</v>
      </c>
      <c r="H378" s="208">
        <v>2</v>
      </c>
      <c r="I378" s="209"/>
      <c r="J378" s="210">
        <f>ROUND(I378*H378,2)</f>
        <v>0</v>
      </c>
      <c r="K378" s="211"/>
      <c r="L378" s="40"/>
      <c r="M378" s="212" t="s">
        <v>1</v>
      </c>
      <c r="N378" s="213" t="s">
        <v>44</v>
      </c>
      <c r="O378" s="72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16" t="s">
        <v>255</v>
      </c>
      <c r="AT378" s="216" t="s">
        <v>151</v>
      </c>
      <c r="AU378" s="216" t="s">
        <v>155</v>
      </c>
      <c r="AY378" s="18" t="s">
        <v>149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155</v>
      </c>
      <c r="BK378" s="217">
        <f>ROUND(I378*H378,2)</f>
        <v>0</v>
      </c>
      <c r="BL378" s="18" t="s">
        <v>255</v>
      </c>
      <c r="BM378" s="216" t="s">
        <v>502</v>
      </c>
    </row>
    <row r="379" spans="1:65" s="13" customFormat="1" ht="11.25">
      <c r="B379" s="218"/>
      <c r="C379" s="219"/>
      <c r="D379" s="220" t="s">
        <v>157</v>
      </c>
      <c r="E379" s="221" t="s">
        <v>1</v>
      </c>
      <c r="F379" s="222" t="s">
        <v>155</v>
      </c>
      <c r="G379" s="219"/>
      <c r="H379" s="223">
        <v>2</v>
      </c>
      <c r="I379" s="224"/>
      <c r="J379" s="219"/>
      <c r="K379" s="219"/>
      <c r="L379" s="225"/>
      <c r="M379" s="226"/>
      <c r="N379" s="227"/>
      <c r="O379" s="227"/>
      <c r="P379" s="227"/>
      <c r="Q379" s="227"/>
      <c r="R379" s="227"/>
      <c r="S379" s="227"/>
      <c r="T379" s="228"/>
      <c r="AT379" s="229" t="s">
        <v>157</v>
      </c>
      <c r="AU379" s="229" t="s">
        <v>155</v>
      </c>
      <c r="AV379" s="13" t="s">
        <v>155</v>
      </c>
      <c r="AW379" s="13" t="s">
        <v>34</v>
      </c>
      <c r="AX379" s="13" t="s">
        <v>86</v>
      </c>
      <c r="AY379" s="229" t="s">
        <v>149</v>
      </c>
    </row>
    <row r="380" spans="1:65" s="2" customFormat="1" ht="16.5" customHeight="1">
      <c r="A380" s="35"/>
      <c r="B380" s="36"/>
      <c r="C380" s="204" t="s">
        <v>503</v>
      </c>
      <c r="D380" s="204" t="s">
        <v>151</v>
      </c>
      <c r="E380" s="205" t="s">
        <v>504</v>
      </c>
      <c r="F380" s="206" t="s">
        <v>505</v>
      </c>
      <c r="G380" s="207" t="s">
        <v>258</v>
      </c>
      <c r="H380" s="208">
        <v>19.22</v>
      </c>
      <c r="I380" s="209"/>
      <c r="J380" s="210">
        <f>ROUND(I380*H380,2)</f>
        <v>0</v>
      </c>
      <c r="K380" s="211"/>
      <c r="L380" s="40"/>
      <c r="M380" s="212" t="s">
        <v>1</v>
      </c>
      <c r="N380" s="213" t="s">
        <v>44</v>
      </c>
      <c r="O380" s="72"/>
      <c r="P380" s="214">
        <f>O380*H380</f>
        <v>0</v>
      </c>
      <c r="Q380" s="214">
        <v>2.0000000000000002E-5</v>
      </c>
      <c r="R380" s="214">
        <f>Q380*H380</f>
        <v>3.8440000000000002E-4</v>
      </c>
      <c r="S380" s="214">
        <v>1E-3</v>
      </c>
      <c r="T380" s="215">
        <f>S380*H380</f>
        <v>1.9220000000000001E-2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16" t="s">
        <v>255</v>
      </c>
      <c r="AT380" s="216" t="s">
        <v>151</v>
      </c>
      <c r="AU380" s="216" t="s">
        <v>155</v>
      </c>
      <c r="AY380" s="18" t="s">
        <v>149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155</v>
      </c>
      <c r="BK380" s="217">
        <f>ROUND(I380*H380,2)</f>
        <v>0</v>
      </c>
      <c r="BL380" s="18" t="s">
        <v>255</v>
      </c>
      <c r="BM380" s="216" t="s">
        <v>506</v>
      </c>
    </row>
    <row r="381" spans="1:65" s="15" customFormat="1" ht="11.25">
      <c r="B381" s="241"/>
      <c r="C381" s="242"/>
      <c r="D381" s="220" t="s">
        <v>157</v>
      </c>
      <c r="E381" s="243" t="s">
        <v>1</v>
      </c>
      <c r="F381" s="244" t="s">
        <v>507</v>
      </c>
      <c r="G381" s="242"/>
      <c r="H381" s="243" t="s">
        <v>1</v>
      </c>
      <c r="I381" s="245"/>
      <c r="J381" s="242"/>
      <c r="K381" s="242"/>
      <c r="L381" s="246"/>
      <c r="M381" s="247"/>
      <c r="N381" s="248"/>
      <c r="O381" s="248"/>
      <c r="P381" s="248"/>
      <c r="Q381" s="248"/>
      <c r="R381" s="248"/>
      <c r="S381" s="248"/>
      <c r="T381" s="249"/>
      <c r="AT381" s="250" t="s">
        <v>157</v>
      </c>
      <c r="AU381" s="250" t="s">
        <v>155</v>
      </c>
      <c r="AV381" s="15" t="s">
        <v>86</v>
      </c>
      <c r="AW381" s="15" t="s">
        <v>34</v>
      </c>
      <c r="AX381" s="15" t="s">
        <v>78</v>
      </c>
      <c r="AY381" s="250" t="s">
        <v>149</v>
      </c>
    </row>
    <row r="382" spans="1:65" s="13" customFormat="1" ht="11.25">
      <c r="B382" s="218"/>
      <c r="C382" s="219"/>
      <c r="D382" s="220" t="s">
        <v>157</v>
      </c>
      <c r="E382" s="221" t="s">
        <v>1</v>
      </c>
      <c r="F382" s="222" t="s">
        <v>508</v>
      </c>
      <c r="G382" s="219"/>
      <c r="H382" s="223">
        <v>2</v>
      </c>
      <c r="I382" s="224"/>
      <c r="J382" s="219"/>
      <c r="K382" s="219"/>
      <c r="L382" s="225"/>
      <c r="M382" s="226"/>
      <c r="N382" s="227"/>
      <c r="O382" s="227"/>
      <c r="P382" s="227"/>
      <c r="Q382" s="227"/>
      <c r="R382" s="227"/>
      <c r="S382" s="227"/>
      <c r="T382" s="228"/>
      <c r="AT382" s="229" t="s">
        <v>157</v>
      </c>
      <c r="AU382" s="229" t="s">
        <v>155</v>
      </c>
      <c r="AV382" s="13" t="s">
        <v>155</v>
      </c>
      <c r="AW382" s="13" t="s">
        <v>34</v>
      </c>
      <c r="AX382" s="13" t="s">
        <v>78</v>
      </c>
      <c r="AY382" s="229" t="s">
        <v>149</v>
      </c>
    </row>
    <row r="383" spans="1:65" s="13" customFormat="1" ht="11.25">
      <c r="B383" s="218"/>
      <c r="C383" s="219"/>
      <c r="D383" s="220" t="s">
        <v>157</v>
      </c>
      <c r="E383" s="221" t="s">
        <v>1</v>
      </c>
      <c r="F383" s="222" t="s">
        <v>509</v>
      </c>
      <c r="G383" s="219"/>
      <c r="H383" s="223">
        <v>2.72</v>
      </c>
      <c r="I383" s="224"/>
      <c r="J383" s="219"/>
      <c r="K383" s="219"/>
      <c r="L383" s="225"/>
      <c r="M383" s="226"/>
      <c r="N383" s="227"/>
      <c r="O383" s="227"/>
      <c r="P383" s="227"/>
      <c r="Q383" s="227"/>
      <c r="R383" s="227"/>
      <c r="S383" s="227"/>
      <c r="T383" s="228"/>
      <c r="AT383" s="229" t="s">
        <v>157</v>
      </c>
      <c r="AU383" s="229" t="s">
        <v>155</v>
      </c>
      <c r="AV383" s="13" t="s">
        <v>155</v>
      </c>
      <c r="AW383" s="13" t="s">
        <v>34</v>
      </c>
      <c r="AX383" s="13" t="s">
        <v>78</v>
      </c>
      <c r="AY383" s="229" t="s">
        <v>149</v>
      </c>
    </row>
    <row r="384" spans="1:65" s="13" customFormat="1" ht="11.25">
      <c r="B384" s="218"/>
      <c r="C384" s="219"/>
      <c r="D384" s="220" t="s">
        <v>157</v>
      </c>
      <c r="E384" s="221" t="s">
        <v>1</v>
      </c>
      <c r="F384" s="222" t="s">
        <v>510</v>
      </c>
      <c r="G384" s="219"/>
      <c r="H384" s="223">
        <v>3.1</v>
      </c>
      <c r="I384" s="224"/>
      <c r="J384" s="219"/>
      <c r="K384" s="219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157</v>
      </c>
      <c r="AU384" s="229" t="s">
        <v>155</v>
      </c>
      <c r="AV384" s="13" t="s">
        <v>155</v>
      </c>
      <c r="AW384" s="13" t="s">
        <v>34</v>
      </c>
      <c r="AX384" s="13" t="s">
        <v>78</v>
      </c>
      <c r="AY384" s="229" t="s">
        <v>149</v>
      </c>
    </row>
    <row r="385" spans="1:65" s="13" customFormat="1" ht="11.25">
      <c r="B385" s="218"/>
      <c r="C385" s="219"/>
      <c r="D385" s="220" t="s">
        <v>157</v>
      </c>
      <c r="E385" s="221" t="s">
        <v>1</v>
      </c>
      <c r="F385" s="222" t="s">
        <v>511</v>
      </c>
      <c r="G385" s="219"/>
      <c r="H385" s="223">
        <v>3.4</v>
      </c>
      <c r="I385" s="224"/>
      <c r="J385" s="219"/>
      <c r="K385" s="219"/>
      <c r="L385" s="225"/>
      <c r="M385" s="226"/>
      <c r="N385" s="227"/>
      <c r="O385" s="227"/>
      <c r="P385" s="227"/>
      <c r="Q385" s="227"/>
      <c r="R385" s="227"/>
      <c r="S385" s="227"/>
      <c r="T385" s="228"/>
      <c r="AT385" s="229" t="s">
        <v>157</v>
      </c>
      <c r="AU385" s="229" t="s">
        <v>155</v>
      </c>
      <c r="AV385" s="13" t="s">
        <v>155</v>
      </c>
      <c r="AW385" s="13" t="s">
        <v>34</v>
      </c>
      <c r="AX385" s="13" t="s">
        <v>78</v>
      </c>
      <c r="AY385" s="229" t="s">
        <v>149</v>
      </c>
    </row>
    <row r="386" spans="1:65" s="13" customFormat="1" ht="11.25">
      <c r="B386" s="218"/>
      <c r="C386" s="219"/>
      <c r="D386" s="220" t="s">
        <v>157</v>
      </c>
      <c r="E386" s="221" t="s">
        <v>1</v>
      </c>
      <c r="F386" s="222" t="s">
        <v>512</v>
      </c>
      <c r="G386" s="219"/>
      <c r="H386" s="223">
        <v>2.8</v>
      </c>
      <c r="I386" s="224"/>
      <c r="J386" s="219"/>
      <c r="K386" s="219"/>
      <c r="L386" s="225"/>
      <c r="M386" s="226"/>
      <c r="N386" s="227"/>
      <c r="O386" s="227"/>
      <c r="P386" s="227"/>
      <c r="Q386" s="227"/>
      <c r="R386" s="227"/>
      <c r="S386" s="227"/>
      <c r="T386" s="228"/>
      <c r="AT386" s="229" t="s">
        <v>157</v>
      </c>
      <c r="AU386" s="229" t="s">
        <v>155</v>
      </c>
      <c r="AV386" s="13" t="s">
        <v>155</v>
      </c>
      <c r="AW386" s="13" t="s">
        <v>34</v>
      </c>
      <c r="AX386" s="13" t="s">
        <v>78</v>
      </c>
      <c r="AY386" s="229" t="s">
        <v>149</v>
      </c>
    </row>
    <row r="387" spans="1:65" s="13" customFormat="1" ht="11.25">
      <c r="B387" s="218"/>
      <c r="C387" s="219"/>
      <c r="D387" s="220" t="s">
        <v>157</v>
      </c>
      <c r="E387" s="221" t="s">
        <v>1</v>
      </c>
      <c r="F387" s="222" t="s">
        <v>513</v>
      </c>
      <c r="G387" s="219"/>
      <c r="H387" s="223">
        <v>5.2</v>
      </c>
      <c r="I387" s="224"/>
      <c r="J387" s="219"/>
      <c r="K387" s="219"/>
      <c r="L387" s="225"/>
      <c r="M387" s="226"/>
      <c r="N387" s="227"/>
      <c r="O387" s="227"/>
      <c r="P387" s="227"/>
      <c r="Q387" s="227"/>
      <c r="R387" s="227"/>
      <c r="S387" s="227"/>
      <c r="T387" s="228"/>
      <c r="AT387" s="229" t="s">
        <v>157</v>
      </c>
      <c r="AU387" s="229" t="s">
        <v>155</v>
      </c>
      <c r="AV387" s="13" t="s">
        <v>155</v>
      </c>
      <c r="AW387" s="13" t="s">
        <v>34</v>
      </c>
      <c r="AX387" s="13" t="s">
        <v>78</v>
      </c>
      <c r="AY387" s="229" t="s">
        <v>149</v>
      </c>
    </row>
    <row r="388" spans="1:65" s="14" customFormat="1" ht="11.25">
      <c r="B388" s="230"/>
      <c r="C388" s="231"/>
      <c r="D388" s="220" t="s">
        <v>157</v>
      </c>
      <c r="E388" s="232" t="s">
        <v>1</v>
      </c>
      <c r="F388" s="233" t="s">
        <v>160</v>
      </c>
      <c r="G388" s="231"/>
      <c r="H388" s="234">
        <v>19.22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AT388" s="240" t="s">
        <v>157</v>
      </c>
      <c r="AU388" s="240" t="s">
        <v>155</v>
      </c>
      <c r="AV388" s="14" t="s">
        <v>154</v>
      </c>
      <c r="AW388" s="14" t="s">
        <v>34</v>
      </c>
      <c r="AX388" s="14" t="s">
        <v>86</v>
      </c>
      <c r="AY388" s="240" t="s">
        <v>149</v>
      </c>
    </row>
    <row r="389" spans="1:65" s="2" customFormat="1" ht="21.75" customHeight="1">
      <c r="A389" s="35"/>
      <c r="B389" s="36"/>
      <c r="C389" s="204" t="s">
        <v>514</v>
      </c>
      <c r="D389" s="204" t="s">
        <v>151</v>
      </c>
      <c r="E389" s="205" t="s">
        <v>515</v>
      </c>
      <c r="F389" s="206" t="s">
        <v>516</v>
      </c>
      <c r="G389" s="207" t="s">
        <v>258</v>
      </c>
      <c r="H389" s="208">
        <v>19.22</v>
      </c>
      <c r="I389" s="209"/>
      <c r="J389" s="210">
        <f>ROUND(I389*H389,2)</f>
        <v>0</v>
      </c>
      <c r="K389" s="211"/>
      <c r="L389" s="40"/>
      <c r="M389" s="212" t="s">
        <v>1</v>
      </c>
      <c r="N389" s="213" t="s">
        <v>44</v>
      </c>
      <c r="O389" s="72"/>
      <c r="P389" s="214">
        <f>O389*H389</f>
        <v>0</v>
      </c>
      <c r="Q389" s="214">
        <v>4.6000000000000001E-4</v>
      </c>
      <c r="R389" s="214">
        <f>Q389*H389</f>
        <v>8.8412000000000004E-3</v>
      </c>
      <c r="S389" s="214">
        <v>0</v>
      </c>
      <c r="T389" s="215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16" t="s">
        <v>255</v>
      </c>
      <c r="AT389" s="216" t="s">
        <v>151</v>
      </c>
      <c r="AU389" s="216" t="s">
        <v>155</v>
      </c>
      <c r="AY389" s="18" t="s">
        <v>149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155</v>
      </c>
      <c r="BK389" s="217">
        <f>ROUND(I389*H389,2)</f>
        <v>0</v>
      </c>
      <c r="BL389" s="18" t="s">
        <v>255</v>
      </c>
      <c r="BM389" s="216" t="s">
        <v>517</v>
      </c>
    </row>
    <row r="390" spans="1:65" s="15" customFormat="1" ht="11.25">
      <c r="B390" s="241"/>
      <c r="C390" s="242"/>
      <c r="D390" s="220" t="s">
        <v>157</v>
      </c>
      <c r="E390" s="243" t="s">
        <v>1</v>
      </c>
      <c r="F390" s="244" t="s">
        <v>507</v>
      </c>
      <c r="G390" s="242"/>
      <c r="H390" s="243" t="s">
        <v>1</v>
      </c>
      <c r="I390" s="245"/>
      <c r="J390" s="242"/>
      <c r="K390" s="242"/>
      <c r="L390" s="246"/>
      <c r="M390" s="247"/>
      <c r="N390" s="248"/>
      <c r="O390" s="248"/>
      <c r="P390" s="248"/>
      <c r="Q390" s="248"/>
      <c r="R390" s="248"/>
      <c r="S390" s="248"/>
      <c r="T390" s="249"/>
      <c r="AT390" s="250" t="s">
        <v>157</v>
      </c>
      <c r="AU390" s="250" t="s">
        <v>155</v>
      </c>
      <c r="AV390" s="15" t="s">
        <v>86</v>
      </c>
      <c r="AW390" s="15" t="s">
        <v>34</v>
      </c>
      <c r="AX390" s="15" t="s">
        <v>78</v>
      </c>
      <c r="AY390" s="250" t="s">
        <v>149</v>
      </c>
    </row>
    <row r="391" spans="1:65" s="13" customFormat="1" ht="11.25">
      <c r="B391" s="218"/>
      <c r="C391" s="219"/>
      <c r="D391" s="220" t="s">
        <v>157</v>
      </c>
      <c r="E391" s="221" t="s">
        <v>1</v>
      </c>
      <c r="F391" s="222" t="s">
        <v>508</v>
      </c>
      <c r="G391" s="219"/>
      <c r="H391" s="223">
        <v>2</v>
      </c>
      <c r="I391" s="224"/>
      <c r="J391" s="219"/>
      <c r="K391" s="219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157</v>
      </c>
      <c r="AU391" s="229" t="s">
        <v>155</v>
      </c>
      <c r="AV391" s="13" t="s">
        <v>155</v>
      </c>
      <c r="AW391" s="13" t="s">
        <v>34</v>
      </c>
      <c r="AX391" s="13" t="s">
        <v>78</v>
      </c>
      <c r="AY391" s="229" t="s">
        <v>149</v>
      </c>
    </row>
    <row r="392" spans="1:65" s="13" customFormat="1" ht="11.25">
      <c r="B392" s="218"/>
      <c r="C392" s="219"/>
      <c r="D392" s="220" t="s">
        <v>157</v>
      </c>
      <c r="E392" s="221" t="s">
        <v>1</v>
      </c>
      <c r="F392" s="222" t="s">
        <v>509</v>
      </c>
      <c r="G392" s="219"/>
      <c r="H392" s="223">
        <v>2.72</v>
      </c>
      <c r="I392" s="224"/>
      <c r="J392" s="219"/>
      <c r="K392" s="219"/>
      <c r="L392" s="225"/>
      <c r="M392" s="226"/>
      <c r="N392" s="227"/>
      <c r="O392" s="227"/>
      <c r="P392" s="227"/>
      <c r="Q392" s="227"/>
      <c r="R392" s="227"/>
      <c r="S392" s="227"/>
      <c r="T392" s="228"/>
      <c r="AT392" s="229" t="s">
        <v>157</v>
      </c>
      <c r="AU392" s="229" t="s">
        <v>155</v>
      </c>
      <c r="AV392" s="13" t="s">
        <v>155</v>
      </c>
      <c r="AW392" s="13" t="s">
        <v>34</v>
      </c>
      <c r="AX392" s="13" t="s">
        <v>78</v>
      </c>
      <c r="AY392" s="229" t="s">
        <v>149</v>
      </c>
    </row>
    <row r="393" spans="1:65" s="13" customFormat="1" ht="11.25">
      <c r="B393" s="218"/>
      <c r="C393" s="219"/>
      <c r="D393" s="220" t="s">
        <v>157</v>
      </c>
      <c r="E393" s="221" t="s">
        <v>1</v>
      </c>
      <c r="F393" s="222" t="s">
        <v>510</v>
      </c>
      <c r="G393" s="219"/>
      <c r="H393" s="223">
        <v>3.1</v>
      </c>
      <c r="I393" s="224"/>
      <c r="J393" s="219"/>
      <c r="K393" s="219"/>
      <c r="L393" s="225"/>
      <c r="M393" s="226"/>
      <c r="N393" s="227"/>
      <c r="O393" s="227"/>
      <c r="P393" s="227"/>
      <c r="Q393" s="227"/>
      <c r="R393" s="227"/>
      <c r="S393" s="227"/>
      <c r="T393" s="228"/>
      <c r="AT393" s="229" t="s">
        <v>157</v>
      </c>
      <c r="AU393" s="229" t="s">
        <v>155</v>
      </c>
      <c r="AV393" s="13" t="s">
        <v>155</v>
      </c>
      <c r="AW393" s="13" t="s">
        <v>34</v>
      </c>
      <c r="AX393" s="13" t="s">
        <v>78</v>
      </c>
      <c r="AY393" s="229" t="s">
        <v>149</v>
      </c>
    </row>
    <row r="394" spans="1:65" s="13" customFormat="1" ht="11.25">
      <c r="B394" s="218"/>
      <c r="C394" s="219"/>
      <c r="D394" s="220" t="s">
        <v>157</v>
      </c>
      <c r="E394" s="221" t="s">
        <v>1</v>
      </c>
      <c r="F394" s="222" t="s">
        <v>511</v>
      </c>
      <c r="G394" s="219"/>
      <c r="H394" s="223">
        <v>3.4</v>
      </c>
      <c r="I394" s="224"/>
      <c r="J394" s="219"/>
      <c r="K394" s="219"/>
      <c r="L394" s="225"/>
      <c r="M394" s="226"/>
      <c r="N394" s="227"/>
      <c r="O394" s="227"/>
      <c r="P394" s="227"/>
      <c r="Q394" s="227"/>
      <c r="R394" s="227"/>
      <c r="S394" s="227"/>
      <c r="T394" s="228"/>
      <c r="AT394" s="229" t="s">
        <v>157</v>
      </c>
      <c r="AU394" s="229" t="s">
        <v>155</v>
      </c>
      <c r="AV394" s="13" t="s">
        <v>155</v>
      </c>
      <c r="AW394" s="13" t="s">
        <v>34</v>
      </c>
      <c r="AX394" s="13" t="s">
        <v>78</v>
      </c>
      <c r="AY394" s="229" t="s">
        <v>149</v>
      </c>
    </row>
    <row r="395" spans="1:65" s="13" customFormat="1" ht="11.25">
      <c r="B395" s="218"/>
      <c r="C395" s="219"/>
      <c r="D395" s="220" t="s">
        <v>157</v>
      </c>
      <c r="E395" s="221" t="s">
        <v>1</v>
      </c>
      <c r="F395" s="222" t="s">
        <v>512</v>
      </c>
      <c r="G395" s="219"/>
      <c r="H395" s="223">
        <v>2.8</v>
      </c>
      <c r="I395" s="224"/>
      <c r="J395" s="219"/>
      <c r="K395" s="219"/>
      <c r="L395" s="225"/>
      <c r="M395" s="226"/>
      <c r="N395" s="227"/>
      <c r="O395" s="227"/>
      <c r="P395" s="227"/>
      <c r="Q395" s="227"/>
      <c r="R395" s="227"/>
      <c r="S395" s="227"/>
      <c r="T395" s="228"/>
      <c r="AT395" s="229" t="s">
        <v>157</v>
      </c>
      <c r="AU395" s="229" t="s">
        <v>155</v>
      </c>
      <c r="AV395" s="13" t="s">
        <v>155</v>
      </c>
      <c r="AW395" s="13" t="s">
        <v>34</v>
      </c>
      <c r="AX395" s="13" t="s">
        <v>78</v>
      </c>
      <c r="AY395" s="229" t="s">
        <v>149</v>
      </c>
    </row>
    <row r="396" spans="1:65" s="13" customFormat="1" ht="11.25">
      <c r="B396" s="218"/>
      <c r="C396" s="219"/>
      <c r="D396" s="220" t="s">
        <v>157</v>
      </c>
      <c r="E396" s="221" t="s">
        <v>1</v>
      </c>
      <c r="F396" s="222" t="s">
        <v>513</v>
      </c>
      <c r="G396" s="219"/>
      <c r="H396" s="223">
        <v>5.2</v>
      </c>
      <c r="I396" s="224"/>
      <c r="J396" s="219"/>
      <c r="K396" s="219"/>
      <c r="L396" s="225"/>
      <c r="M396" s="226"/>
      <c r="N396" s="227"/>
      <c r="O396" s="227"/>
      <c r="P396" s="227"/>
      <c r="Q396" s="227"/>
      <c r="R396" s="227"/>
      <c r="S396" s="227"/>
      <c r="T396" s="228"/>
      <c r="AT396" s="229" t="s">
        <v>157</v>
      </c>
      <c r="AU396" s="229" t="s">
        <v>155</v>
      </c>
      <c r="AV396" s="13" t="s">
        <v>155</v>
      </c>
      <c r="AW396" s="13" t="s">
        <v>34</v>
      </c>
      <c r="AX396" s="13" t="s">
        <v>78</v>
      </c>
      <c r="AY396" s="229" t="s">
        <v>149</v>
      </c>
    </row>
    <row r="397" spans="1:65" s="14" customFormat="1" ht="11.25">
      <c r="B397" s="230"/>
      <c r="C397" s="231"/>
      <c r="D397" s="220" t="s">
        <v>157</v>
      </c>
      <c r="E397" s="232" t="s">
        <v>1</v>
      </c>
      <c r="F397" s="233" t="s">
        <v>160</v>
      </c>
      <c r="G397" s="231"/>
      <c r="H397" s="234">
        <v>19.22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AT397" s="240" t="s">
        <v>157</v>
      </c>
      <c r="AU397" s="240" t="s">
        <v>155</v>
      </c>
      <c r="AV397" s="14" t="s">
        <v>154</v>
      </c>
      <c r="AW397" s="14" t="s">
        <v>34</v>
      </c>
      <c r="AX397" s="14" t="s">
        <v>86</v>
      </c>
      <c r="AY397" s="240" t="s">
        <v>149</v>
      </c>
    </row>
    <row r="398" spans="1:65" s="2" customFormat="1" ht="21.75" customHeight="1">
      <c r="A398" s="35"/>
      <c r="B398" s="36"/>
      <c r="C398" s="204" t="s">
        <v>518</v>
      </c>
      <c r="D398" s="204" t="s">
        <v>151</v>
      </c>
      <c r="E398" s="205" t="s">
        <v>519</v>
      </c>
      <c r="F398" s="206" t="s">
        <v>520</v>
      </c>
      <c r="G398" s="207" t="s">
        <v>324</v>
      </c>
      <c r="H398" s="208">
        <v>8.9999999999999993E-3</v>
      </c>
      <c r="I398" s="209"/>
      <c r="J398" s="210">
        <f>ROUND(I398*H398,2)</f>
        <v>0</v>
      </c>
      <c r="K398" s="211"/>
      <c r="L398" s="40"/>
      <c r="M398" s="212" t="s">
        <v>1</v>
      </c>
      <c r="N398" s="213" t="s">
        <v>44</v>
      </c>
      <c r="O398" s="72"/>
      <c r="P398" s="214">
        <f>O398*H398</f>
        <v>0</v>
      </c>
      <c r="Q398" s="214">
        <v>0</v>
      </c>
      <c r="R398" s="214">
        <f>Q398*H398</f>
        <v>0</v>
      </c>
      <c r="S398" s="214">
        <v>0</v>
      </c>
      <c r="T398" s="215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16" t="s">
        <v>255</v>
      </c>
      <c r="AT398" s="216" t="s">
        <v>151</v>
      </c>
      <c r="AU398" s="216" t="s">
        <v>155</v>
      </c>
      <c r="AY398" s="18" t="s">
        <v>149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155</v>
      </c>
      <c r="BK398" s="217">
        <f>ROUND(I398*H398,2)</f>
        <v>0</v>
      </c>
      <c r="BL398" s="18" t="s">
        <v>255</v>
      </c>
      <c r="BM398" s="216" t="s">
        <v>521</v>
      </c>
    </row>
    <row r="399" spans="1:65" s="2" customFormat="1" ht="21.75" customHeight="1">
      <c r="A399" s="35"/>
      <c r="B399" s="36"/>
      <c r="C399" s="204" t="s">
        <v>522</v>
      </c>
      <c r="D399" s="204" t="s">
        <v>151</v>
      </c>
      <c r="E399" s="205" t="s">
        <v>523</v>
      </c>
      <c r="F399" s="206" t="s">
        <v>524</v>
      </c>
      <c r="G399" s="207" t="s">
        <v>324</v>
      </c>
      <c r="H399" s="208">
        <v>8.9999999999999993E-3</v>
      </c>
      <c r="I399" s="209"/>
      <c r="J399" s="210">
        <f>ROUND(I399*H399,2)</f>
        <v>0</v>
      </c>
      <c r="K399" s="211"/>
      <c r="L399" s="40"/>
      <c r="M399" s="212" t="s">
        <v>1</v>
      </c>
      <c r="N399" s="213" t="s">
        <v>44</v>
      </c>
      <c r="O399" s="72"/>
      <c r="P399" s="214">
        <f>O399*H399</f>
        <v>0</v>
      </c>
      <c r="Q399" s="214">
        <v>0</v>
      </c>
      <c r="R399" s="214">
        <f>Q399*H399</f>
        <v>0</v>
      </c>
      <c r="S399" s="214">
        <v>0</v>
      </c>
      <c r="T399" s="215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16" t="s">
        <v>255</v>
      </c>
      <c r="AT399" s="216" t="s">
        <v>151</v>
      </c>
      <c r="AU399" s="216" t="s">
        <v>155</v>
      </c>
      <c r="AY399" s="18" t="s">
        <v>149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155</v>
      </c>
      <c r="BK399" s="217">
        <f>ROUND(I399*H399,2)</f>
        <v>0</v>
      </c>
      <c r="BL399" s="18" t="s">
        <v>255</v>
      </c>
      <c r="BM399" s="216" t="s">
        <v>525</v>
      </c>
    </row>
    <row r="400" spans="1:65" s="12" customFormat="1" ht="22.9" customHeight="1">
      <c r="B400" s="189"/>
      <c r="C400" s="190"/>
      <c r="D400" s="191" t="s">
        <v>77</v>
      </c>
      <c r="E400" s="202" t="s">
        <v>526</v>
      </c>
      <c r="F400" s="202" t="s">
        <v>527</v>
      </c>
      <c r="G400" s="190"/>
      <c r="H400" s="190"/>
      <c r="I400" s="193"/>
      <c r="J400" s="203">
        <f>BK400</f>
        <v>0</v>
      </c>
      <c r="K400" s="190"/>
      <c r="L400" s="194"/>
      <c r="M400" s="195"/>
      <c r="N400" s="196"/>
      <c r="O400" s="196"/>
      <c r="P400" s="197">
        <f>SUM(P401:P408)</f>
        <v>0</v>
      </c>
      <c r="Q400" s="196"/>
      <c r="R400" s="197">
        <f>SUM(R401:R408)</f>
        <v>1.5E-3</v>
      </c>
      <c r="S400" s="196"/>
      <c r="T400" s="198">
        <f>SUM(T401:T408)</f>
        <v>0</v>
      </c>
      <c r="AR400" s="199" t="s">
        <v>155</v>
      </c>
      <c r="AT400" s="200" t="s">
        <v>77</v>
      </c>
      <c r="AU400" s="200" t="s">
        <v>86</v>
      </c>
      <c r="AY400" s="199" t="s">
        <v>149</v>
      </c>
      <c r="BK400" s="201">
        <f>SUM(BK401:BK408)</f>
        <v>0</v>
      </c>
    </row>
    <row r="401" spans="1:65" s="2" customFormat="1" ht="16.5" customHeight="1">
      <c r="A401" s="35"/>
      <c r="B401" s="36"/>
      <c r="C401" s="204" t="s">
        <v>528</v>
      </c>
      <c r="D401" s="204" t="s">
        <v>151</v>
      </c>
      <c r="E401" s="205" t="s">
        <v>529</v>
      </c>
      <c r="F401" s="206" t="s">
        <v>530</v>
      </c>
      <c r="G401" s="207" t="s">
        <v>423</v>
      </c>
      <c r="H401" s="208">
        <v>12</v>
      </c>
      <c r="I401" s="209"/>
      <c r="J401" s="210">
        <f>ROUND(I401*H401,2)</f>
        <v>0</v>
      </c>
      <c r="K401" s="211"/>
      <c r="L401" s="40"/>
      <c r="M401" s="212" t="s">
        <v>1</v>
      </c>
      <c r="N401" s="213" t="s">
        <v>44</v>
      </c>
      <c r="O401" s="72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16" t="s">
        <v>255</v>
      </c>
      <c r="AT401" s="216" t="s">
        <v>151</v>
      </c>
      <c r="AU401" s="216" t="s">
        <v>155</v>
      </c>
      <c r="AY401" s="18" t="s">
        <v>149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155</v>
      </c>
      <c r="BK401" s="217">
        <f>ROUND(I401*H401,2)</f>
        <v>0</v>
      </c>
      <c r="BL401" s="18" t="s">
        <v>255</v>
      </c>
      <c r="BM401" s="216" t="s">
        <v>531</v>
      </c>
    </row>
    <row r="402" spans="1:65" s="13" customFormat="1" ht="11.25">
      <c r="B402" s="218"/>
      <c r="C402" s="219"/>
      <c r="D402" s="220" t="s">
        <v>157</v>
      </c>
      <c r="E402" s="221" t="s">
        <v>1</v>
      </c>
      <c r="F402" s="222" t="s">
        <v>532</v>
      </c>
      <c r="G402" s="219"/>
      <c r="H402" s="223">
        <v>12</v>
      </c>
      <c r="I402" s="224"/>
      <c r="J402" s="219"/>
      <c r="K402" s="219"/>
      <c r="L402" s="225"/>
      <c r="M402" s="226"/>
      <c r="N402" s="227"/>
      <c r="O402" s="227"/>
      <c r="P402" s="227"/>
      <c r="Q402" s="227"/>
      <c r="R402" s="227"/>
      <c r="S402" s="227"/>
      <c r="T402" s="228"/>
      <c r="AT402" s="229" t="s">
        <v>157</v>
      </c>
      <c r="AU402" s="229" t="s">
        <v>155</v>
      </c>
      <c r="AV402" s="13" t="s">
        <v>155</v>
      </c>
      <c r="AW402" s="13" t="s">
        <v>34</v>
      </c>
      <c r="AX402" s="13" t="s">
        <v>86</v>
      </c>
      <c r="AY402" s="229" t="s">
        <v>149</v>
      </c>
    </row>
    <row r="403" spans="1:65" s="2" customFormat="1" ht="21.75" customHeight="1">
      <c r="A403" s="35"/>
      <c r="B403" s="36"/>
      <c r="C403" s="204" t="s">
        <v>533</v>
      </c>
      <c r="D403" s="204" t="s">
        <v>151</v>
      </c>
      <c r="E403" s="205" t="s">
        <v>534</v>
      </c>
      <c r="F403" s="206" t="s">
        <v>535</v>
      </c>
      <c r="G403" s="207" t="s">
        <v>423</v>
      </c>
      <c r="H403" s="208">
        <v>6</v>
      </c>
      <c r="I403" s="209"/>
      <c r="J403" s="210">
        <f>ROUND(I403*H403,2)</f>
        <v>0</v>
      </c>
      <c r="K403" s="211"/>
      <c r="L403" s="40"/>
      <c r="M403" s="212" t="s">
        <v>1</v>
      </c>
      <c r="N403" s="213" t="s">
        <v>44</v>
      </c>
      <c r="O403" s="72"/>
      <c r="P403" s="214">
        <f>O403*H403</f>
        <v>0</v>
      </c>
      <c r="Q403" s="214">
        <v>2.5000000000000001E-4</v>
      </c>
      <c r="R403" s="214">
        <f>Q403*H403</f>
        <v>1.5E-3</v>
      </c>
      <c r="S403" s="214">
        <v>0</v>
      </c>
      <c r="T403" s="215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16" t="s">
        <v>255</v>
      </c>
      <c r="AT403" s="216" t="s">
        <v>151</v>
      </c>
      <c r="AU403" s="216" t="s">
        <v>155</v>
      </c>
      <c r="AY403" s="18" t="s">
        <v>149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155</v>
      </c>
      <c r="BK403" s="217">
        <f>ROUND(I403*H403,2)</f>
        <v>0</v>
      </c>
      <c r="BL403" s="18" t="s">
        <v>255</v>
      </c>
      <c r="BM403" s="216" t="s">
        <v>536</v>
      </c>
    </row>
    <row r="404" spans="1:65" s="13" customFormat="1" ht="11.25">
      <c r="B404" s="218"/>
      <c r="C404" s="219"/>
      <c r="D404" s="220" t="s">
        <v>157</v>
      </c>
      <c r="E404" s="221" t="s">
        <v>1</v>
      </c>
      <c r="F404" s="222" t="s">
        <v>176</v>
      </c>
      <c r="G404" s="219"/>
      <c r="H404" s="223">
        <v>5</v>
      </c>
      <c r="I404" s="224"/>
      <c r="J404" s="219"/>
      <c r="K404" s="219"/>
      <c r="L404" s="225"/>
      <c r="M404" s="226"/>
      <c r="N404" s="227"/>
      <c r="O404" s="227"/>
      <c r="P404" s="227"/>
      <c r="Q404" s="227"/>
      <c r="R404" s="227"/>
      <c r="S404" s="227"/>
      <c r="T404" s="228"/>
      <c r="AT404" s="229" t="s">
        <v>157</v>
      </c>
      <c r="AU404" s="229" t="s">
        <v>155</v>
      </c>
      <c r="AV404" s="13" t="s">
        <v>155</v>
      </c>
      <c r="AW404" s="13" t="s">
        <v>34</v>
      </c>
      <c r="AX404" s="13" t="s">
        <v>78</v>
      </c>
      <c r="AY404" s="229" t="s">
        <v>149</v>
      </c>
    </row>
    <row r="405" spans="1:65" s="13" customFormat="1" ht="11.25">
      <c r="B405" s="218"/>
      <c r="C405" s="219"/>
      <c r="D405" s="220" t="s">
        <v>157</v>
      </c>
      <c r="E405" s="221" t="s">
        <v>1</v>
      </c>
      <c r="F405" s="222" t="s">
        <v>86</v>
      </c>
      <c r="G405" s="219"/>
      <c r="H405" s="223">
        <v>1</v>
      </c>
      <c r="I405" s="224"/>
      <c r="J405" s="219"/>
      <c r="K405" s="219"/>
      <c r="L405" s="225"/>
      <c r="M405" s="226"/>
      <c r="N405" s="227"/>
      <c r="O405" s="227"/>
      <c r="P405" s="227"/>
      <c r="Q405" s="227"/>
      <c r="R405" s="227"/>
      <c r="S405" s="227"/>
      <c r="T405" s="228"/>
      <c r="AT405" s="229" t="s">
        <v>157</v>
      </c>
      <c r="AU405" s="229" t="s">
        <v>155</v>
      </c>
      <c r="AV405" s="13" t="s">
        <v>155</v>
      </c>
      <c r="AW405" s="13" t="s">
        <v>34</v>
      </c>
      <c r="AX405" s="13" t="s">
        <v>78</v>
      </c>
      <c r="AY405" s="229" t="s">
        <v>149</v>
      </c>
    </row>
    <row r="406" spans="1:65" s="14" customFormat="1" ht="11.25">
      <c r="B406" s="230"/>
      <c r="C406" s="231"/>
      <c r="D406" s="220" t="s">
        <v>157</v>
      </c>
      <c r="E406" s="232" t="s">
        <v>1</v>
      </c>
      <c r="F406" s="233" t="s">
        <v>160</v>
      </c>
      <c r="G406" s="231"/>
      <c r="H406" s="234">
        <v>6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AT406" s="240" t="s">
        <v>157</v>
      </c>
      <c r="AU406" s="240" t="s">
        <v>155</v>
      </c>
      <c r="AV406" s="14" t="s">
        <v>154</v>
      </c>
      <c r="AW406" s="14" t="s">
        <v>34</v>
      </c>
      <c r="AX406" s="14" t="s">
        <v>86</v>
      </c>
      <c r="AY406" s="240" t="s">
        <v>149</v>
      </c>
    </row>
    <row r="407" spans="1:65" s="2" customFormat="1" ht="21.75" customHeight="1">
      <c r="A407" s="35"/>
      <c r="B407" s="36"/>
      <c r="C407" s="204" t="s">
        <v>537</v>
      </c>
      <c r="D407" s="204" t="s">
        <v>151</v>
      </c>
      <c r="E407" s="205" t="s">
        <v>538</v>
      </c>
      <c r="F407" s="206" t="s">
        <v>539</v>
      </c>
      <c r="G407" s="207" t="s">
        <v>324</v>
      </c>
      <c r="H407" s="208">
        <v>2E-3</v>
      </c>
      <c r="I407" s="209"/>
      <c r="J407" s="210">
        <f>ROUND(I407*H407,2)</f>
        <v>0</v>
      </c>
      <c r="K407" s="211"/>
      <c r="L407" s="40"/>
      <c r="M407" s="212" t="s">
        <v>1</v>
      </c>
      <c r="N407" s="213" t="s">
        <v>44</v>
      </c>
      <c r="O407" s="72"/>
      <c r="P407" s="214">
        <f>O407*H407</f>
        <v>0</v>
      </c>
      <c r="Q407" s="214">
        <v>0</v>
      </c>
      <c r="R407" s="214">
        <f>Q407*H407</f>
        <v>0</v>
      </c>
      <c r="S407" s="214">
        <v>0</v>
      </c>
      <c r="T407" s="215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16" t="s">
        <v>255</v>
      </c>
      <c r="AT407" s="216" t="s">
        <v>151</v>
      </c>
      <c r="AU407" s="216" t="s">
        <v>155</v>
      </c>
      <c r="AY407" s="18" t="s">
        <v>149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155</v>
      </c>
      <c r="BK407" s="217">
        <f>ROUND(I407*H407,2)</f>
        <v>0</v>
      </c>
      <c r="BL407" s="18" t="s">
        <v>255</v>
      </c>
      <c r="BM407" s="216" t="s">
        <v>540</v>
      </c>
    </row>
    <row r="408" spans="1:65" s="2" customFormat="1" ht="21.75" customHeight="1">
      <c r="A408" s="35"/>
      <c r="B408" s="36"/>
      <c r="C408" s="204" t="s">
        <v>541</v>
      </c>
      <c r="D408" s="204" t="s">
        <v>151</v>
      </c>
      <c r="E408" s="205" t="s">
        <v>542</v>
      </c>
      <c r="F408" s="206" t="s">
        <v>543</v>
      </c>
      <c r="G408" s="207" t="s">
        <v>324</v>
      </c>
      <c r="H408" s="208">
        <v>2E-3</v>
      </c>
      <c r="I408" s="209"/>
      <c r="J408" s="210">
        <f>ROUND(I408*H408,2)</f>
        <v>0</v>
      </c>
      <c r="K408" s="211"/>
      <c r="L408" s="40"/>
      <c r="M408" s="212" t="s">
        <v>1</v>
      </c>
      <c r="N408" s="213" t="s">
        <v>44</v>
      </c>
      <c r="O408" s="72"/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16" t="s">
        <v>255</v>
      </c>
      <c r="AT408" s="216" t="s">
        <v>151</v>
      </c>
      <c r="AU408" s="216" t="s">
        <v>155</v>
      </c>
      <c r="AY408" s="18" t="s">
        <v>149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155</v>
      </c>
      <c r="BK408" s="217">
        <f>ROUND(I408*H408,2)</f>
        <v>0</v>
      </c>
      <c r="BL408" s="18" t="s">
        <v>255</v>
      </c>
      <c r="BM408" s="216" t="s">
        <v>544</v>
      </c>
    </row>
    <row r="409" spans="1:65" s="12" customFormat="1" ht="22.9" customHeight="1">
      <c r="B409" s="189"/>
      <c r="C409" s="190"/>
      <c r="D409" s="191" t="s">
        <v>77</v>
      </c>
      <c r="E409" s="202" t="s">
        <v>545</v>
      </c>
      <c r="F409" s="202" t="s">
        <v>546</v>
      </c>
      <c r="G409" s="190"/>
      <c r="H409" s="190"/>
      <c r="I409" s="193"/>
      <c r="J409" s="203">
        <f>BK409</f>
        <v>0</v>
      </c>
      <c r="K409" s="190"/>
      <c r="L409" s="194"/>
      <c r="M409" s="195"/>
      <c r="N409" s="196"/>
      <c r="O409" s="196"/>
      <c r="P409" s="197">
        <f>SUM(P410:P429)</f>
        <v>0</v>
      </c>
      <c r="Q409" s="196"/>
      <c r="R409" s="197">
        <f>SUM(R410:R429)</f>
        <v>0.19524</v>
      </c>
      <c r="S409" s="196"/>
      <c r="T409" s="198">
        <f>SUM(T410:T429)</f>
        <v>7.2828000000000004E-2</v>
      </c>
      <c r="AR409" s="199" t="s">
        <v>155</v>
      </c>
      <c r="AT409" s="200" t="s">
        <v>77</v>
      </c>
      <c r="AU409" s="200" t="s">
        <v>86</v>
      </c>
      <c r="AY409" s="199" t="s">
        <v>149</v>
      </c>
      <c r="BK409" s="201">
        <f>SUM(BK410:BK429)</f>
        <v>0</v>
      </c>
    </row>
    <row r="410" spans="1:65" s="2" customFormat="1" ht="16.5" customHeight="1">
      <c r="A410" s="35"/>
      <c r="B410" s="36"/>
      <c r="C410" s="204" t="s">
        <v>547</v>
      </c>
      <c r="D410" s="204" t="s">
        <v>151</v>
      </c>
      <c r="E410" s="205" t="s">
        <v>548</v>
      </c>
      <c r="F410" s="206" t="s">
        <v>549</v>
      </c>
      <c r="G410" s="207" t="s">
        <v>90</v>
      </c>
      <c r="H410" s="208">
        <v>3.06</v>
      </c>
      <c r="I410" s="209"/>
      <c r="J410" s="210">
        <f>ROUND(I410*H410,2)</f>
        <v>0</v>
      </c>
      <c r="K410" s="211"/>
      <c r="L410" s="40"/>
      <c r="M410" s="212" t="s">
        <v>1</v>
      </c>
      <c r="N410" s="213" t="s">
        <v>44</v>
      </c>
      <c r="O410" s="72"/>
      <c r="P410" s="214">
        <f>O410*H410</f>
        <v>0</v>
      </c>
      <c r="Q410" s="214">
        <v>0</v>
      </c>
      <c r="R410" s="214">
        <f>Q410*H410</f>
        <v>0</v>
      </c>
      <c r="S410" s="214">
        <v>2.3800000000000002E-2</v>
      </c>
      <c r="T410" s="215">
        <f>S410*H410</f>
        <v>7.2828000000000004E-2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16" t="s">
        <v>255</v>
      </c>
      <c r="AT410" s="216" t="s">
        <v>151</v>
      </c>
      <c r="AU410" s="216" t="s">
        <v>155</v>
      </c>
      <c r="AY410" s="18" t="s">
        <v>149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155</v>
      </c>
      <c r="BK410" s="217">
        <f>ROUND(I410*H410,2)</f>
        <v>0</v>
      </c>
      <c r="BL410" s="18" t="s">
        <v>255</v>
      </c>
      <c r="BM410" s="216" t="s">
        <v>550</v>
      </c>
    </row>
    <row r="411" spans="1:65" s="13" customFormat="1" ht="11.25">
      <c r="B411" s="218"/>
      <c r="C411" s="219"/>
      <c r="D411" s="220" t="s">
        <v>157</v>
      </c>
      <c r="E411" s="221" t="s">
        <v>1</v>
      </c>
      <c r="F411" s="222" t="s">
        <v>551</v>
      </c>
      <c r="G411" s="219"/>
      <c r="H411" s="223">
        <v>0.48</v>
      </c>
      <c r="I411" s="224"/>
      <c r="J411" s="219"/>
      <c r="K411" s="219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157</v>
      </c>
      <c r="AU411" s="229" t="s">
        <v>155</v>
      </c>
      <c r="AV411" s="13" t="s">
        <v>155</v>
      </c>
      <c r="AW411" s="13" t="s">
        <v>34</v>
      </c>
      <c r="AX411" s="13" t="s">
        <v>78</v>
      </c>
      <c r="AY411" s="229" t="s">
        <v>149</v>
      </c>
    </row>
    <row r="412" spans="1:65" s="13" customFormat="1" ht="11.25">
      <c r="B412" s="218"/>
      <c r="C412" s="219"/>
      <c r="D412" s="220" t="s">
        <v>157</v>
      </c>
      <c r="E412" s="221" t="s">
        <v>1</v>
      </c>
      <c r="F412" s="222" t="s">
        <v>551</v>
      </c>
      <c r="G412" s="219"/>
      <c r="H412" s="223">
        <v>0.48</v>
      </c>
      <c r="I412" s="224"/>
      <c r="J412" s="219"/>
      <c r="K412" s="219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157</v>
      </c>
      <c r="AU412" s="229" t="s">
        <v>155</v>
      </c>
      <c r="AV412" s="13" t="s">
        <v>155</v>
      </c>
      <c r="AW412" s="13" t="s">
        <v>34</v>
      </c>
      <c r="AX412" s="13" t="s">
        <v>78</v>
      </c>
      <c r="AY412" s="229" t="s">
        <v>149</v>
      </c>
    </row>
    <row r="413" spans="1:65" s="13" customFormat="1" ht="11.25">
      <c r="B413" s="218"/>
      <c r="C413" s="219"/>
      <c r="D413" s="220" t="s">
        <v>157</v>
      </c>
      <c r="E413" s="221" t="s">
        <v>1</v>
      </c>
      <c r="F413" s="222" t="s">
        <v>552</v>
      </c>
      <c r="G413" s="219"/>
      <c r="H413" s="223">
        <v>0.66</v>
      </c>
      <c r="I413" s="224"/>
      <c r="J413" s="219"/>
      <c r="K413" s="219"/>
      <c r="L413" s="225"/>
      <c r="M413" s="226"/>
      <c r="N413" s="227"/>
      <c r="O413" s="227"/>
      <c r="P413" s="227"/>
      <c r="Q413" s="227"/>
      <c r="R413" s="227"/>
      <c r="S413" s="227"/>
      <c r="T413" s="228"/>
      <c r="AT413" s="229" t="s">
        <v>157</v>
      </c>
      <c r="AU413" s="229" t="s">
        <v>155</v>
      </c>
      <c r="AV413" s="13" t="s">
        <v>155</v>
      </c>
      <c r="AW413" s="13" t="s">
        <v>34</v>
      </c>
      <c r="AX413" s="13" t="s">
        <v>78</v>
      </c>
      <c r="AY413" s="229" t="s">
        <v>149</v>
      </c>
    </row>
    <row r="414" spans="1:65" s="13" customFormat="1" ht="11.25">
      <c r="B414" s="218"/>
      <c r="C414" s="219"/>
      <c r="D414" s="220" t="s">
        <v>157</v>
      </c>
      <c r="E414" s="221" t="s">
        <v>1</v>
      </c>
      <c r="F414" s="222" t="s">
        <v>553</v>
      </c>
      <c r="G414" s="219"/>
      <c r="H414" s="223">
        <v>0.36</v>
      </c>
      <c r="I414" s="224"/>
      <c r="J414" s="219"/>
      <c r="K414" s="219"/>
      <c r="L414" s="225"/>
      <c r="M414" s="226"/>
      <c r="N414" s="227"/>
      <c r="O414" s="227"/>
      <c r="P414" s="227"/>
      <c r="Q414" s="227"/>
      <c r="R414" s="227"/>
      <c r="S414" s="227"/>
      <c r="T414" s="228"/>
      <c r="AT414" s="229" t="s">
        <v>157</v>
      </c>
      <c r="AU414" s="229" t="s">
        <v>155</v>
      </c>
      <c r="AV414" s="13" t="s">
        <v>155</v>
      </c>
      <c r="AW414" s="13" t="s">
        <v>34</v>
      </c>
      <c r="AX414" s="13" t="s">
        <v>78</v>
      </c>
      <c r="AY414" s="229" t="s">
        <v>149</v>
      </c>
    </row>
    <row r="415" spans="1:65" s="13" customFormat="1" ht="11.25">
      <c r="B415" s="218"/>
      <c r="C415" s="219"/>
      <c r="D415" s="220" t="s">
        <v>157</v>
      </c>
      <c r="E415" s="221" t="s">
        <v>1</v>
      </c>
      <c r="F415" s="222" t="s">
        <v>553</v>
      </c>
      <c r="G415" s="219"/>
      <c r="H415" s="223">
        <v>0.36</v>
      </c>
      <c r="I415" s="224"/>
      <c r="J415" s="219"/>
      <c r="K415" s="219"/>
      <c r="L415" s="225"/>
      <c r="M415" s="226"/>
      <c r="N415" s="227"/>
      <c r="O415" s="227"/>
      <c r="P415" s="227"/>
      <c r="Q415" s="227"/>
      <c r="R415" s="227"/>
      <c r="S415" s="227"/>
      <c r="T415" s="228"/>
      <c r="AT415" s="229" t="s">
        <v>157</v>
      </c>
      <c r="AU415" s="229" t="s">
        <v>155</v>
      </c>
      <c r="AV415" s="13" t="s">
        <v>155</v>
      </c>
      <c r="AW415" s="13" t="s">
        <v>34</v>
      </c>
      <c r="AX415" s="13" t="s">
        <v>78</v>
      </c>
      <c r="AY415" s="229" t="s">
        <v>149</v>
      </c>
    </row>
    <row r="416" spans="1:65" s="13" customFormat="1" ht="11.25">
      <c r="B416" s="218"/>
      <c r="C416" s="219"/>
      <c r="D416" s="220" t="s">
        <v>157</v>
      </c>
      <c r="E416" s="221" t="s">
        <v>1</v>
      </c>
      <c r="F416" s="222" t="s">
        <v>554</v>
      </c>
      <c r="G416" s="219"/>
      <c r="H416" s="223">
        <v>0.72</v>
      </c>
      <c r="I416" s="224"/>
      <c r="J416" s="219"/>
      <c r="K416" s="219"/>
      <c r="L416" s="225"/>
      <c r="M416" s="226"/>
      <c r="N416" s="227"/>
      <c r="O416" s="227"/>
      <c r="P416" s="227"/>
      <c r="Q416" s="227"/>
      <c r="R416" s="227"/>
      <c r="S416" s="227"/>
      <c r="T416" s="228"/>
      <c r="AT416" s="229" t="s">
        <v>157</v>
      </c>
      <c r="AU416" s="229" t="s">
        <v>155</v>
      </c>
      <c r="AV416" s="13" t="s">
        <v>155</v>
      </c>
      <c r="AW416" s="13" t="s">
        <v>34</v>
      </c>
      <c r="AX416" s="13" t="s">
        <v>78</v>
      </c>
      <c r="AY416" s="229" t="s">
        <v>149</v>
      </c>
    </row>
    <row r="417" spans="1:65" s="14" customFormat="1" ht="11.25">
      <c r="B417" s="230"/>
      <c r="C417" s="231"/>
      <c r="D417" s="220" t="s">
        <v>157</v>
      </c>
      <c r="E417" s="232" t="s">
        <v>1</v>
      </c>
      <c r="F417" s="233" t="s">
        <v>160</v>
      </c>
      <c r="G417" s="231"/>
      <c r="H417" s="234">
        <v>3.06</v>
      </c>
      <c r="I417" s="235"/>
      <c r="J417" s="231"/>
      <c r="K417" s="231"/>
      <c r="L417" s="236"/>
      <c r="M417" s="237"/>
      <c r="N417" s="238"/>
      <c r="O417" s="238"/>
      <c r="P417" s="238"/>
      <c r="Q417" s="238"/>
      <c r="R417" s="238"/>
      <c r="S417" s="238"/>
      <c r="T417" s="239"/>
      <c r="AT417" s="240" t="s">
        <v>157</v>
      </c>
      <c r="AU417" s="240" t="s">
        <v>155</v>
      </c>
      <c r="AV417" s="14" t="s">
        <v>154</v>
      </c>
      <c r="AW417" s="14" t="s">
        <v>34</v>
      </c>
      <c r="AX417" s="14" t="s">
        <v>86</v>
      </c>
      <c r="AY417" s="240" t="s">
        <v>149</v>
      </c>
    </row>
    <row r="418" spans="1:65" s="2" customFormat="1" ht="33" customHeight="1">
      <c r="A418" s="35"/>
      <c r="B418" s="36"/>
      <c r="C418" s="204" t="s">
        <v>555</v>
      </c>
      <c r="D418" s="204" t="s">
        <v>151</v>
      </c>
      <c r="E418" s="205" t="s">
        <v>556</v>
      </c>
      <c r="F418" s="206" t="s">
        <v>557</v>
      </c>
      <c r="G418" s="207" t="s">
        <v>423</v>
      </c>
      <c r="H418" s="208">
        <v>2</v>
      </c>
      <c r="I418" s="209"/>
      <c r="J418" s="210">
        <f>ROUND(I418*H418,2)</f>
        <v>0</v>
      </c>
      <c r="K418" s="211"/>
      <c r="L418" s="40"/>
      <c r="M418" s="212" t="s">
        <v>1</v>
      </c>
      <c r="N418" s="213" t="s">
        <v>44</v>
      </c>
      <c r="O418" s="72"/>
      <c r="P418" s="214">
        <f>O418*H418</f>
        <v>0</v>
      </c>
      <c r="Q418" s="214">
        <v>2.7E-2</v>
      </c>
      <c r="R418" s="214">
        <f>Q418*H418</f>
        <v>5.3999999999999999E-2</v>
      </c>
      <c r="S418" s="214">
        <v>0</v>
      </c>
      <c r="T418" s="215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16" t="s">
        <v>255</v>
      </c>
      <c r="AT418" s="216" t="s">
        <v>151</v>
      </c>
      <c r="AU418" s="216" t="s">
        <v>155</v>
      </c>
      <c r="AY418" s="18" t="s">
        <v>149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8" t="s">
        <v>155</v>
      </c>
      <c r="BK418" s="217">
        <f>ROUND(I418*H418,2)</f>
        <v>0</v>
      </c>
      <c r="BL418" s="18" t="s">
        <v>255</v>
      </c>
      <c r="BM418" s="216" t="s">
        <v>558</v>
      </c>
    </row>
    <row r="419" spans="1:65" s="13" customFormat="1" ht="11.25">
      <c r="B419" s="218"/>
      <c r="C419" s="219"/>
      <c r="D419" s="220" t="s">
        <v>157</v>
      </c>
      <c r="E419" s="221" t="s">
        <v>1</v>
      </c>
      <c r="F419" s="222" t="s">
        <v>559</v>
      </c>
      <c r="G419" s="219"/>
      <c r="H419" s="223">
        <v>1</v>
      </c>
      <c r="I419" s="224"/>
      <c r="J419" s="219"/>
      <c r="K419" s="219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157</v>
      </c>
      <c r="AU419" s="229" t="s">
        <v>155</v>
      </c>
      <c r="AV419" s="13" t="s">
        <v>155</v>
      </c>
      <c r="AW419" s="13" t="s">
        <v>34</v>
      </c>
      <c r="AX419" s="13" t="s">
        <v>78</v>
      </c>
      <c r="AY419" s="229" t="s">
        <v>149</v>
      </c>
    </row>
    <row r="420" spans="1:65" s="13" customFormat="1" ht="11.25">
      <c r="B420" s="218"/>
      <c r="C420" s="219"/>
      <c r="D420" s="220" t="s">
        <v>157</v>
      </c>
      <c r="E420" s="221" t="s">
        <v>1</v>
      </c>
      <c r="F420" s="222" t="s">
        <v>560</v>
      </c>
      <c r="G420" s="219"/>
      <c r="H420" s="223">
        <v>1</v>
      </c>
      <c r="I420" s="224"/>
      <c r="J420" s="219"/>
      <c r="K420" s="219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157</v>
      </c>
      <c r="AU420" s="229" t="s">
        <v>155</v>
      </c>
      <c r="AV420" s="13" t="s">
        <v>155</v>
      </c>
      <c r="AW420" s="13" t="s">
        <v>34</v>
      </c>
      <c r="AX420" s="13" t="s">
        <v>78</v>
      </c>
      <c r="AY420" s="229" t="s">
        <v>149</v>
      </c>
    </row>
    <row r="421" spans="1:65" s="14" customFormat="1" ht="11.25">
      <c r="B421" s="230"/>
      <c r="C421" s="231"/>
      <c r="D421" s="220" t="s">
        <v>157</v>
      </c>
      <c r="E421" s="232" t="s">
        <v>1</v>
      </c>
      <c r="F421" s="233" t="s">
        <v>160</v>
      </c>
      <c r="G421" s="231"/>
      <c r="H421" s="234">
        <v>2</v>
      </c>
      <c r="I421" s="235"/>
      <c r="J421" s="231"/>
      <c r="K421" s="231"/>
      <c r="L421" s="236"/>
      <c r="M421" s="237"/>
      <c r="N421" s="238"/>
      <c r="O421" s="238"/>
      <c r="P421" s="238"/>
      <c r="Q421" s="238"/>
      <c r="R421" s="238"/>
      <c r="S421" s="238"/>
      <c r="T421" s="239"/>
      <c r="AT421" s="240" t="s">
        <v>157</v>
      </c>
      <c r="AU421" s="240" t="s">
        <v>155</v>
      </c>
      <c r="AV421" s="14" t="s">
        <v>154</v>
      </c>
      <c r="AW421" s="14" t="s">
        <v>34</v>
      </c>
      <c r="AX421" s="14" t="s">
        <v>86</v>
      </c>
      <c r="AY421" s="240" t="s">
        <v>149</v>
      </c>
    </row>
    <row r="422" spans="1:65" s="2" customFormat="1" ht="33" customHeight="1">
      <c r="A422" s="35"/>
      <c r="B422" s="36"/>
      <c r="C422" s="204" t="s">
        <v>561</v>
      </c>
      <c r="D422" s="204" t="s">
        <v>151</v>
      </c>
      <c r="E422" s="205" t="s">
        <v>562</v>
      </c>
      <c r="F422" s="206" t="s">
        <v>563</v>
      </c>
      <c r="G422" s="207" t="s">
        <v>423</v>
      </c>
      <c r="H422" s="208">
        <v>3</v>
      </c>
      <c r="I422" s="209"/>
      <c r="J422" s="210">
        <f>ROUND(I422*H422,2)</f>
        <v>0</v>
      </c>
      <c r="K422" s="211"/>
      <c r="L422" s="40"/>
      <c r="M422" s="212" t="s">
        <v>1</v>
      </c>
      <c r="N422" s="213" t="s">
        <v>44</v>
      </c>
      <c r="O422" s="72"/>
      <c r="P422" s="214">
        <f>O422*H422</f>
        <v>0</v>
      </c>
      <c r="Q422" s="214">
        <v>4.1880000000000001E-2</v>
      </c>
      <c r="R422" s="214">
        <f>Q422*H422</f>
        <v>0.12564</v>
      </c>
      <c r="S422" s="214">
        <v>0</v>
      </c>
      <c r="T422" s="215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16" t="s">
        <v>255</v>
      </c>
      <c r="AT422" s="216" t="s">
        <v>151</v>
      </c>
      <c r="AU422" s="216" t="s">
        <v>155</v>
      </c>
      <c r="AY422" s="18" t="s">
        <v>149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155</v>
      </c>
      <c r="BK422" s="217">
        <f>ROUND(I422*H422,2)</f>
        <v>0</v>
      </c>
      <c r="BL422" s="18" t="s">
        <v>255</v>
      </c>
      <c r="BM422" s="216" t="s">
        <v>564</v>
      </c>
    </row>
    <row r="423" spans="1:65" s="13" customFormat="1" ht="11.25">
      <c r="B423" s="218"/>
      <c r="C423" s="219"/>
      <c r="D423" s="220" t="s">
        <v>157</v>
      </c>
      <c r="E423" s="221" t="s">
        <v>1</v>
      </c>
      <c r="F423" s="222" t="s">
        <v>559</v>
      </c>
      <c r="G423" s="219"/>
      <c r="H423" s="223">
        <v>1</v>
      </c>
      <c r="I423" s="224"/>
      <c r="J423" s="219"/>
      <c r="K423" s="219"/>
      <c r="L423" s="225"/>
      <c r="M423" s="226"/>
      <c r="N423" s="227"/>
      <c r="O423" s="227"/>
      <c r="P423" s="227"/>
      <c r="Q423" s="227"/>
      <c r="R423" s="227"/>
      <c r="S423" s="227"/>
      <c r="T423" s="228"/>
      <c r="AT423" s="229" t="s">
        <v>157</v>
      </c>
      <c r="AU423" s="229" t="s">
        <v>155</v>
      </c>
      <c r="AV423" s="13" t="s">
        <v>155</v>
      </c>
      <c r="AW423" s="13" t="s">
        <v>34</v>
      </c>
      <c r="AX423" s="13" t="s">
        <v>78</v>
      </c>
      <c r="AY423" s="229" t="s">
        <v>149</v>
      </c>
    </row>
    <row r="424" spans="1:65" s="13" customFormat="1" ht="11.25">
      <c r="B424" s="218"/>
      <c r="C424" s="219"/>
      <c r="D424" s="220" t="s">
        <v>157</v>
      </c>
      <c r="E424" s="221" t="s">
        <v>1</v>
      </c>
      <c r="F424" s="222" t="s">
        <v>565</v>
      </c>
      <c r="G424" s="219"/>
      <c r="H424" s="223">
        <v>2</v>
      </c>
      <c r="I424" s="224"/>
      <c r="J424" s="219"/>
      <c r="K424" s="219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157</v>
      </c>
      <c r="AU424" s="229" t="s">
        <v>155</v>
      </c>
      <c r="AV424" s="13" t="s">
        <v>155</v>
      </c>
      <c r="AW424" s="13" t="s">
        <v>34</v>
      </c>
      <c r="AX424" s="13" t="s">
        <v>78</v>
      </c>
      <c r="AY424" s="229" t="s">
        <v>149</v>
      </c>
    </row>
    <row r="425" spans="1:65" s="14" customFormat="1" ht="11.25">
      <c r="B425" s="230"/>
      <c r="C425" s="231"/>
      <c r="D425" s="220" t="s">
        <v>157</v>
      </c>
      <c r="E425" s="232" t="s">
        <v>1</v>
      </c>
      <c r="F425" s="233" t="s">
        <v>160</v>
      </c>
      <c r="G425" s="231"/>
      <c r="H425" s="234">
        <v>3</v>
      </c>
      <c r="I425" s="235"/>
      <c r="J425" s="231"/>
      <c r="K425" s="231"/>
      <c r="L425" s="236"/>
      <c r="M425" s="237"/>
      <c r="N425" s="238"/>
      <c r="O425" s="238"/>
      <c r="P425" s="238"/>
      <c r="Q425" s="238"/>
      <c r="R425" s="238"/>
      <c r="S425" s="238"/>
      <c r="T425" s="239"/>
      <c r="AT425" s="240" t="s">
        <v>157</v>
      </c>
      <c r="AU425" s="240" t="s">
        <v>155</v>
      </c>
      <c r="AV425" s="14" t="s">
        <v>154</v>
      </c>
      <c r="AW425" s="14" t="s">
        <v>34</v>
      </c>
      <c r="AX425" s="14" t="s">
        <v>86</v>
      </c>
      <c r="AY425" s="240" t="s">
        <v>149</v>
      </c>
    </row>
    <row r="426" spans="1:65" s="2" customFormat="1" ht="21.75" customHeight="1">
      <c r="A426" s="35"/>
      <c r="B426" s="36"/>
      <c r="C426" s="204" t="s">
        <v>566</v>
      </c>
      <c r="D426" s="204" t="s">
        <v>151</v>
      </c>
      <c r="E426" s="205" t="s">
        <v>567</v>
      </c>
      <c r="F426" s="206" t="s">
        <v>568</v>
      </c>
      <c r="G426" s="207" t="s">
        <v>423</v>
      </c>
      <c r="H426" s="208">
        <v>1</v>
      </c>
      <c r="I426" s="209"/>
      <c r="J426" s="210">
        <f>ROUND(I426*H426,2)</f>
        <v>0</v>
      </c>
      <c r="K426" s="211"/>
      <c r="L426" s="40"/>
      <c r="M426" s="212" t="s">
        <v>1</v>
      </c>
      <c r="N426" s="213" t="s">
        <v>44</v>
      </c>
      <c r="O426" s="72"/>
      <c r="P426" s="214">
        <f>O426*H426</f>
        <v>0</v>
      </c>
      <c r="Q426" s="214">
        <v>1.5599999999999999E-2</v>
      </c>
      <c r="R426" s="214">
        <f>Q426*H426</f>
        <v>1.5599999999999999E-2</v>
      </c>
      <c r="S426" s="214">
        <v>0</v>
      </c>
      <c r="T426" s="215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16" t="s">
        <v>255</v>
      </c>
      <c r="AT426" s="216" t="s">
        <v>151</v>
      </c>
      <c r="AU426" s="216" t="s">
        <v>155</v>
      </c>
      <c r="AY426" s="18" t="s">
        <v>149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155</v>
      </c>
      <c r="BK426" s="217">
        <f>ROUND(I426*H426,2)</f>
        <v>0</v>
      </c>
      <c r="BL426" s="18" t="s">
        <v>255</v>
      </c>
      <c r="BM426" s="216" t="s">
        <v>569</v>
      </c>
    </row>
    <row r="427" spans="1:65" s="13" customFormat="1" ht="11.25">
      <c r="B427" s="218"/>
      <c r="C427" s="219"/>
      <c r="D427" s="220" t="s">
        <v>157</v>
      </c>
      <c r="E427" s="221" t="s">
        <v>1</v>
      </c>
      <c r="F427" s="222" t="s">
        <v>570</v>
      </c>
      <c r="G427" s="219"/>
      <c r="H427" s="223">
        <v>1</v>
      </c>
      <c r="I427" s="224"/>
      <c r="J427" s="219"/>
      <c r="K427" s="219"/>
      <c r="L427" s="225"/>
      <c r="M427" s="226"/>
      <c r="N427" s="227"/>
      <c r="O427" s="227"/>
      <c r="P427" s="227"/>
      <c r="Q427" s="227"/>
      <c r="R427" s="227"/>
      <c r="S427" s="227"/>
      <c r="T427" s="228"/>
      <c r="AT427" s="229" t="s">
        <v>157</v>
      </c>
      <c r="AU427" s="229" t="s">
        <v>155</v>
      </c>
      <c r="AV427" s="13" t="s">
        <v>155</v>
      </c>
      <c r="AW427" s="13" t="s">
        <v>34</v>
      </c>
      <c r="AX427" s="13" t="s">
        <v>86</v>
      </c>
      <c r="AY427" s="229" t="s">
        <v>149</v>
      </c>
    </row>
    <row r="428" spans="1:65" s="2" customFormat="1" ht="21.75" customHeight="1">
      <c r="A428" s="35"/>
      <c r="B428" s="36"/>
      <c r="C428" s="204" t="s">
        <v>571</v>
      </c>
      <c r="D428" s="204" t="s">
        <v>151</v>
      </c>
      <c r="E428" s="205" t="s">
        <v>572</v>
      </c>
      <c r="F428" s="206" t="s">
        <v>573</v>
      </c>
      <c r="G428" s="207" t="s">
        <v>324</v>
      </c>
      <c r="H428" s="208">
        <v>0.19500000000000001</v>
      </c>
      <c r="I428" s="209"/>
      <c r="J428" s="210">
        <f>ROUND(I428*H428,2)</f>
        <v>0</v>
      </c>
      <c r="K428" s="211"/>
      <c r="L428" s="40"/>
      <c r="M428" s="212" t="s">
        <v>1</v>
      </c>
      <c r="N428" s="213" t="s">
        <v>44</v>
      </c>
      <c r="O428" s="72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16" t="s">
        <v>255</v>
      </c>
      <c r="AT428" s="216" t="s">
        <v>151</v>
      </c>
      <c r="AU428" s="216" t="s">
        <v>155</v>
      </c>
      <c r="AY428" s="18" t="s">
        <v>149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155</v>
      </c>
      <c r="BK428" s="217">
        <f>ROUND(I428*H428,2)</f>
        <v>0</v>
      </c>
      <c r="BL428" s="18" t="s">
        <v>255</v>
      </c>
      <c r="BM428" s="216" t="s">
        <v>574</v>
      </c>
    </row>
    <row r="429" spans="1:65" s="2" customFormat="1" ht="21.75" customHeight="1">
      <c r="A429" s="35"/>
      <c r="B429" s="36"/>
      <c r="C429" s="204" t="s">
        <v>575</v>
      </c>
      <c r="D429" s="204" t="s">
        <v>151</v>
      </c>
      <c r="E429" s="205" t="s">
        <v>576</v>
      </c>
      <c r="F429" s="206" t="s">
        <v>577</v>
      </c>
      <c r="G429" s="207" t="s">
        <v>324</v>
      </c>
      <c r="H429" s="208">
        <v>0.19500000000000001</v>
      </c>
      <c r="I429" s="209"/>
      <c r="J429" s="210">
        <f>ROUND(I429*H429,2)</f>
        <v>0</v>
      </c>
      <c r="K429" s="211"/>
      <c r="L429" s="40"/>
      <c r="M429" s="212" t="s">
        <v>1</v>
      </c>
      <c r="N429" s="213" t="s">
        <v>44</v>
      </c>
      <c r="O429" s="72"/>
      <c r="P429" s="214">
        <f>O429*H429</f>
        <v>0</v>
      </c>
      <c r="Q429" s="214">
        <v>0</v>
      </c>
      <c r="R429" s="214">
        <f>Q429*H429</f>
        <v>0</v>
      </c>
      <c r="S429" s="214">
        <v>0</v>
      </c>
      <c r="T429" s="215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16" t="s">
        <v>255</v>
      </c>
      <c r="AT429" s="216" t="s">
        <v>151</v>
      </c>
      <c r="AU429" s="216" t="s">
        <v>155</v>
      </c>
      <c r="AY429" s="18" t="s">
        <v>149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8" t="s">
        <v>155</v>
      </c>
      <c r="BK429" s="217">
        <f>ROUND(I429*H429,2)</f>
        <v>0</v>
      </c>
      <c r="BL429" s="18" t="s">
        <v>255</v>
      </c>
      <c r="BM429" s="216" t="s">
        <v>578</v>
      </c>
    </row>
    <row r="430" spans="1:65" s="12" customFormat="1" ht="22.9" customHeight="1">
      <c r="B430" s="189"/>
      <c r="C430" s="190"/>
      <c r="D430" s="191" t="s">
        <v>77</v>
      </c>
      <c r="E430" s="202" t="s">
        <v>579</v>
      </c>
      <c r="F430" s="202" t="s">
        <v>580</v>
      </c>
      <c r="G430" s="190"/>
      <c r="H430" s="190"/>
      <c r="I430" s="193"/>
      <c r="J430" s="203">
        <f>BK430</f>
        <v>0</v>
      </c>
      <c r="K430" s="190"/>
      <c r="L430" s="194"/>
      <c r="M430" s="195"/>
      <c r="N430" s="196"/>
      <c r="O430" s="196"/>
      <c r="P430" s="197">
        <f>SUM(P431:P436)</f>
        <v>0</v>
      </c>
      <c r="Q430" s="196"/>
      <c r="R430" s="197">
        <f>SUM(R431:R436)</f>
        <v>0</v>
      </c>
      <c r="S430" s="196"/>
      <c r="T430" s="198">
        <f>SUM(T431:T436)</f>
        <v>1.4201999999999999</v>
      </c>
      <c r="AR430" s="199" t="s">
        <v>155</v>
      </c>
      <c r="AT430" s="200" t="s">
        <v>77</v>
      </c>
      <c r="AU430" s="200" t="s">
        <v>86</v>
      </c>
      <c r="AY430" s="199" t="s">
        <v>149</v>
      </c>
      <c r="BK430" s="201">
        <f>SUM(BK431:BK436)</f>
        <v>0</v>
      </c>
    </row>
    <row r="431" spans="1:65" s="2" customFormat="1" ht="16.5" customHeight="1">
      <c r="A431" s="35"/>
      <c r="B431" s="36"/>
      <c r="C431" s="204" t="s">
        <v>581</v>
      </c>
      <c r="D431" s="204" t="s">
        <v>151</v>
      </c>
      <c r="E431" s="205" t="s">
        <v>582</v>
      </c>
      <c r="F431" s="206" t="s">
        <v>583</v>
      </c>
      <c r="G431" s="207" t="s">
        <v>90</v>
      </c>
      <c r="H431" s="208">
        <v>78.900000000000006</v>
      </c>
      <c r="I431" s="209"/>
      <c r="J431" s="210">
        <f>ROUND(I431*H431,2)</f>
        <v>0</v>
      </c>
      <c r="K431" s="211"/>
      <c r="L431" s="40"/>
      <c r="M431" s="212" t="s">
        <v>1</v>
      </c>
      <c r="N431" s="213" t="s">
        <v>44</v>
      </c>
      <c r="O431" s="72"/>
      <c r="P431" s="214">
        <f>O431*H431</f>
        <v>0</v>
      </c>
      <c r="Q431" s="214">
        <v>0</v>
      </c>
      <c r="R431" s="214">
        <f>Q431*H431</f>
        <v>0</v>
      </c>
      <c r="S431" s="214">
        <v>1.7999999999999999E-2</v>
      </c>
      <c r="T431" s="215">
        <f>S431*H431</f>
        <v>1.4201999999999999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16" t="s">
        <v>255</v>
      </c>
      <c r="AT431" s="216" t="s">
        <v>151</v>
      </c>
      <c r="AU431" s="216" t="s">
        <v>155</v>
      </c>
      <c r="AY431" s="18" t="s">
        <v>149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155</v>
      </c>
      <c r="BK431" s="217">
        <f>ROUND(I431*H431,2)</f>
        <v>0</v>
      </c>
      <c r="BL431" s="18" t="s">
        <v>255</v>
      </c>
      <c r="BM431" s="216" t="s">
        <v>584</v>
      </c>
    </row>
    <row r="432" spans="1:65" s="13" customFormat="1" ht="11.25">
      <c r="B432" s="218"/>
      <c r="C432" s="219"/>
      <c r="D432" s="220" t="s">
        <v>157</v>
      </c>
      <c r="E432" s="221" t="s">
        <v>1</v>
      </c>
      <c r="F432" s="222" t="s">
        <v>181</v>
      </c>
      <c r="G432" s="219"/>
      <c r="H432" s="223">
        <v>22.08</v>
      </c>
      <c r="I432" s="224"/>
      <c r="J432" s="219"/>
      <c r="K432" s="219"/>
      <c r="L432" s="225"/>
      <c r="M432" s="226"/>
      <c r="N432" s="227"/>
      <c r="O432" s="227"/>
      <c r="P432" s="227"/>
      <c r="Q432" s="227"/>
      <c r="R432" s="227"/>
      <c r="S432" s="227"/>
      <c r="T432" s="228"/>
      <c r="AT432" s="229" t="s">
        <v>157</v>
      </c>
      <c r="AU432" s="229" t="s">
        <v>155</v>
      </c>
      <c r="AV432" s="13" t="s">
        <v>155</v>
      </c>
      <c r="AW432" s="13" t="s">
        <v>34</v>
      </c>
      <c r="AX432" s="13" t="s">
        <v>78</v>
      </c>
      <c r="AY432" s="229" t="s">
        <v>149</v>
      </c>
    </row>
    <row r="433" spans="1:65" s="13" customFormat="1" ht="11.25">
      <c r="B433" s="218"/>
      <c r="C433" s="219"/>
      <c r="D433" s="220" t="s">
        <v>157</v>
      </c>
      <c r="E433" s="221" t="s">
        <v>1</v>
      </c>
      <c r="F433" s="222" t="s">
        <v>182</v>
      </c>
      <c r="G433" s="219"/>
      <c r="H433" s="223">
        <v>16.32</v>
      </c>
      <c r="I433" s="224"/>
      <c r="J433" s="219"/>
      <c r="K433" s="219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157</v>
      </c>
      <c r="AU433" s="229" t="s">
        <v>155</v>
      </c>
      <c r="AV433" s="13" t="s">
        <v>155</v>
      </c>
      <c r="AW433" s="13" t="s">
        <v>34</v>
      </c>
      <c r="AX433" s="13" t="s">
        <v>78</v>
      </c>
      <c r="AY433" s="229" t="s">
        <v>149</v>
      </c>
    </row>
    <row r="434" spans="1:65" s="13" customFormat="1" ht="11.25">
      <c r="B434" s="218"/>
      <c r="C434" s="219"/>
      <c r="D434" s="220" t="s">
        <v>157</v>
      </c>
      <c r="E434" s="221" t="s">
        <v>1</v>
      </c>
      <c r="F434" s="222" t="s">
        <v>183</v>
      </c>
      <c r="G434" s="219"/>
      <c r="H434" s="223">
        <v>21.6</v>
      </c>
      <c r="I434" s="224"/>
      <c r="J434" s="219"/>
      <c r="K434" s="219"/>
      <c r="L434" s="225"/>
      <c r="M434" s="226"/>
      <c r="N434" s="227"/>
      <c r="O434" s="227"/>
      <c r="P434" s="227"/>
      <c r="Q434" s="227"/>
      <c r="R434" s="227"/>
      <c r="S434" s="227"/>
      <c r="T434" s="228"/>
      <c r="AT434" s="229" t="s">
        <v>157</v>
      </c>
      <c r="AU434" s="229" t="s">
        <v>155</v>
      </c>
      <c r="AV434" s="13" t="s">
        <v>155</v>
      </c>
      <c r="AW434" s="13" t="s">
        <v>34</v>
      </c>
      <c r="AX434" s="13" t="s">
        <v>78</v>
      </c>
      <c r="AY434" s="229" t="s">
        <v>149</v>
      </c>
    </row>
    <row r="435" spans="1:65" s="13" customFormat="1" ht="11.25">
      <c r="B435" s="218"/>
      <c r="C435" s="219"/>
      <c r="D435" s="220" t="s">
        <v>157</v>
      </c>
      <c r="E435" s="221" t="s">
        <v>1</v>
      </c>
      <c r="F435" s="222" t="s">
        <v>362</v>
      </c>
      <c r="G435" s="219"/>
      <c r="H435" s="223">
        <v>18.899999999999999</v>
      </c>
      <c r="I435" s="224"/>
      <c r="J435" s="219"/>
      <c r="K435" s="219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157</v>
      </c>
      <c r="AU435" s="229" t="s">
        <v>155</v>
      </c>
      <c r="AV435" s="13" t="s">
        <v>155</v>
      </c>
      <c r="AW435" s="13" t="s">
        <v>34</v>
      </c>
      <c r="AX435" s="13" t="s">
        <v>78</v>
      </c>
      <c r="AY435" s="229" t="s">
        <v>149</v>
      </c>
    </row>
    <row r="436" spans="1:65" s="14" customFormat="1" ht="11.25">
      <c r="B436" s="230"/>
      <c r="C436" s="231"/>
      <c r="D436" s="220" t="s">
        <v>157</v>
      </c>
      <c r="E436" s="232" t="s">
        <v>1</v>
      </c>
      <c r="F436" s="233" t="s">
        <v>160</v>
      </c>
      <c r="G436" s="231"/>
      <c r="H436" s="234">
        <v>78.900000000000006</v>
      </c>
      <c r="I436" s="235"/>
      <c r="J436" s="231"/>
      <c r="K436" s="231"/>
      <c r="L436" s="236"/>
      <c r="M436" s="237"/>
      <c r="N436" s="238"/>
      <c r="O436" s="238"/>
      <c r="P436" s="238"/>
      <c r="Q436" s="238"/>
      <c r="R436" s="238"/>
      <c r="S436" s="238"/>
      <c r="T436" s="239"/>
      <c r="AT436" s="240" t="s">
        <v>157</v>
      </c>
      <c r="AU436" s="240" t="s">
        <v>155</v>
      </c>
      <c r="AV436" s="14" t="s">
        <v>154</v>
      </c>
      <c r="AW436" s="14" t="s">
        <v>34</v>
      </c>
      <c r="AX436" s="14" t="s">
        <v>86</v>
      </c>
      <c r="AY436" s="240" t="s">
        <v>149</v>
      </c>
    </row>
    <row r="437" spans="1:65" s="12" customFormat="1" ht="22.9" customHeight="1">
      <c r="B437" s="189"/>
      <c r="C437" s="190"/>
      <c r="D437" s="191" t="s">
        <v>77</v>
      </c>
      <c r="E437" s="202" t="s">
        <v>585</v>
      </c>
      <c r="F437" s="202" t="s">
        <v>586</v>
      </c>
      <c r="G437" s="190"/>
      <c r="H437" s="190"/>
      <c r="I437" s="193"/>
      <c r="J437" s="203">
        <f>BK437</f>
        <v>0</v>
      </c>
      <c r="K437" s="190"/>
      <c r="L437" s="194"/>
      <c r="M437" s="195"/>
      <c r="N437" s="196"/>
      <c r="O437" s="196"/>
      <c r="P437" s="197">
        <f>SUM(P438:P445)</f>
        <v>0</v>
      </c>
      <c r="Q437" s="196"/>
      <c r="R437" s="197">
        <f>SUM(R438:R445)</f>
        <v>3.9143750000000005E-2</v>
      </c>
      <c r="S437" s="196"/>
      <c r="T437" s="198">
        <f>SUM(T438:T445)</f>
        <v>0</v>
      </c>
      <c r="AR437" s="199" t="s">
        <v>155</v>
      </c>
      <c r="AT437" s="200" t="s">
        <v>77</v>
      </c>
      <c r="AU437" s="200" t="s">
        <v>86</v>
      </c>
      <c r="AY437" s="199" t="s">
        <v>149</v>
      </c>
      <c r="BK437" s="201">
        <f>SUM(BK438:BK445)</f>
        <v>0</v>
      </c>
    </row>
    <row r="438" spans="1:65" s="2" customFormat="1" ht="21.75" customHeight="1">
      <c r="A438" s="35"/>
      <c r="B438" s="36"/>
      <c r="C438" s="204" t="s">
        <v>587</v>
      </c>
      <c r="D438" s="204" t="s">
        <v>151</v>
      </c>
      <c r="E438" s="205" t="s">
        <v>588</v>
      </c>
      <c r="F438" s="206" t="s">
        <v>589</v>
      </c>
      <c r="G438" s="207" t="s">
        <v>90</v>
      </c>
      <c r="H438" s="208">
        <v>2.875</v>
      </c>
      <c r="I438" s="209"/>
      <c r="J438" s="210">
        <f>ROUND(I438*H438,2)</f>
        <v>0</v>
      </c>
      <c r="K438" s="211"/>
      <c r="L438" s="40"/>
      <c r="M438" s="212" t="s">
        <v>1</v>
      </c>
      <c r="N438" s="213" t="s">
        <v>44</v>
      </c>
      <c r="O438" s="72"/>
      <c r="P438" s="214">
        <f>O438*H438</f>
        <v>0</v>
      </c>
      <c r="Q438" s="214">
        <v>1.213E-2</v>
      </c>
      <c r="R438" s="214">
        <f>Q438*H438</f>
        <v>3.4873750000000002E-2</v>
      </c>
      <c r="S438" s="214">
        <v>0</v>
      </c>
      <c r="T438" s="215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16" t="s">
        <v>255</v>
      </c>
      <c r="AT438" s="216" t="s">
        <v>151</v>
      </c>
      <c r="AU438" s="216" t="s">
        <v>155</v>
      </c>
      <c r="AY438" s="18" t="s">
        <v>149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155</v>
      </c>
      <c r="BK438" s="217">
        <f>ROUND(I438*H438,2)</f>
        <v>0</v>
      </c>
      <c r="BL438" s="18" t="s">
        <v>255</v>
      </c>
      <c r="BM438" s="216" t="s">
        <v>590</v>
      </c>
    </row>
    <row r="439" spans="1:65" s="13" customFormat="1" ht="11.25">
      <c r="B439" s="218"/>
      <c r="C439" s="219"/>
      <c r="D439" s="220" t="s">
        <v>157</v>
      </c>
      <c r="E439" s="221" t="s">
        <v>1</v>
      </c>
      <c r="F439" s="222" t="s">
        <v>591</v>
      </c>
      <c r="G439" s="219"/>
      <c r="H439" s="223">
        <v>2.875</v>
      </c>
      <c r="I439" s="224"/>
      <c r="J439" s="219"/>
      <c r="K439" s="219"/>
      <c r="L439" s="225"/>
      <c r="M439" s="226"/>
      <c r="N439" s="227"/>
      <c r="O439" s="227"/>
      <c r="P439" s="227"/>
      <c r="Q439" s="227"/>
      <c r="R439" s="227"/>
      <c r="S439" s="227"/>
      <c r="T439" s="228"/>
      <c r="AT439" s="229" t="s">
        <v>157</v>
      </c>
      <c r="AU439" s="229" t="s">
        <v>155</v>
      </c>
      <c r="AV439" s="13" t="s">
        <v>155</v>
      </c>
      <c r="AW439" s="13" t="s">
        <v>34</v>
      </c>
      <c r="AX439" s="13" t="s">
        <v>86</v>
      </c>
      <c r="AY439" s="229" t="s">
        <v>149</v>
      </c>
    </row>
    <row r="440" spans="1:65" s="2" customFormat="1" ht="16.5" customHeight="1">
      <c r="A440" s="35"/>
      <c r="B440" s="36"/>
      <c r="C440" s="204" t="s">
        <v>592</v>
      </c>
      <c r="D440" s="204" t="s">
        <v>151</v>
      </c>
      <c r="E440" s="205" t="s">
        <v>593</v>
      </c>
      <c r="F440" s="206" t="s">
        <v>594</v>
      </c>
      <c r="G440" s="207" t="s">
        <v>423</v>
      </c>
      <c r="H440" s="208">
        <v>1</v>
      </c>
      <c r="I440" s="209"/>
      <c r="J440" s="210">
        <f>ROUND(I440*H440,2)</f>
        <v>0</v>
      </c>
      <c r="K440" s="211"/>
      <c r="L440" s="40"/>
      <c r="M440" s="212" t="s">
        <v>1</v>
      </c>
      <c r="N440" s="213" t="s">
        <v>44</v>
      </c>
      <c r="O440" s="72"/>
      <c r="P440" s="214">
        <f>O440*H440</f>
        <v>0</v>
      </c>
      <c r="Q440" s="214">
        <v>6.9999999999999994E-5</v>
      </c>
      <c r="R440" s="214">
        <f>Q440*H440</f>
        <v>6.9999999999999994E-5</v>
      </c>
      <c r="S440" s="214">
        <v>0</v>
      </c>
      <c r="T440" s="215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16" t="s">
        <v>255</v>
      </c>
      <c r="AT440" s="216" t="s">
        <v>151</v>
      </c>
      <c r="AU440" s="216" t="s">
        <v>155</v>
      </c>
      <c r="AY440" s="18" t="s">
        <v>149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155</v>
      </c>
      <c r="BK440" s="217">
        <f>ROUND(I440*H440,2)</f>
        <v>0</v>
      </c>
      <c r="BL440" s="18" t="s">
        <v>255</v>
      </c>
      <c r="BM440" s="216" t="s">
        <v>595</v>
      </c>
    </row>
    <row r="441" spans="1:65" s="13" customFormat="1" ht="11.25">
      <c r="B441" s="218"/>
      <c r="C441" s="219"/>
      <c r="D441" s="220" t="s">
        <v>157</v>
      </c>
      <c r="E441" s="221" t="s">
        <v>1</v>
      </c>
      <c r="F441" s="222" t="s">
        <v>398</v>
      </c>
      <c r="G441" s="219"/>
      <c r="H441" s="223">
        <v>1</v>
      </c>
      <c r="I441" s="224"/>
      <c r="J441" s="219"/>
      <c r="K441" s="219"/>
      <c r="L441" s="225"/>
      <c r="M441" s="226"/>
      <c r="N441" s="227"/>
      <c r="O441" s="227"/>
      <c r="P441" s="227"/>
      <c r="Q441" s="227"/>
      <c r="R441" s="227"/>
      <c r="S441" s="227"/>
      <c r="T441" s="228"/>
      <c r="AT441" s="229" t="s">
        <v>157</v>
      </c>
      <c r="AU441" s="229" t="s">
        <v>155</v>
      </c>
      <c r="AV441" s="13" t="s">
        <v>155</v>
      </c>
      <c r="AW441" s="13" t="s">
        <v>34</v>
      </c>
      <c r="AX441" s="13" t="s">
        <v>86</v>
      </c>
      <c r="AY441" s="229" t="s">
        <v>149</v>
      </c>
    </row>
    <row r="442" spans="1:65" s="2" customFormat="1" ht="16.5" customHeight="1">
      <c r="A442" s="35"/>
      <c r="B442" s="36"/>
      <c r="C442" s="262" t="s">
        <v>596</v>
      </c>
      <c r="D442" s="262" t="s">
        <v>368</v>
      </c>
      <c r="E442" s="263" t="s">
        <v>597</v>
      </c>
      <c r="F442" s="264" t="s">
        <v>598</v>
      </c>
      <c r="G442" s="265" t="s">
        <v>423</v>
      </c>
      <c r="H442" s="266">
        <v>1</v>
      </c>
      <c r="I442" s="267"/>
      <c r="J442" s="268">
        <f>ROUND(I442*H442,2)</f>
        <v>0</v>
      </c>
      <c r="K442" s="269"/>
      <c r="L442" s="270"/>
      <c r="M442" s="271" t="s">
        <v>1</v>
      </c>
      <c r="N442" s="272" t="s">
        <v>44</v>
      </c>
      <c r="O442" s="72"/>
      <c r="P442" s="214">
        <f>O442*H442</f>
        <v>0</v>
      </c>
      <c r="Q442" s="214">
        <v>4.1999999999999997E-3</v>
      </c>
      <c r="R442" s="214">
        <f>Q442*H442</f>
        <v>4.1999999999999997E-3</v>
      </c>
      <c r="S442" s="214">
        <v>0</v>
      </c>
      <c r="T442" s="215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16" t="s">
        <v>363</v>
      </c>
      <c r="AT442" s="216" t="s">
        <v>368</v>
      </c>
      <c r="AU442" s="216" t="s">
        <v>155</v>
      </c>
      <c r="AY442" s="18" t="s">
        <v>149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155</v>
      </c>
      <c r="BK442" s="217">
        <f>ROUND(I442*H442,2)</f>
        <v>0</v>
      </c>
      <c r="BL442" s="18" t="s">
        <v>255</v>
      </c>
      <c r="BM442" s="216" t="s">
        <v>599</v>
      </c>
    </row>
    <row r="443" spans="1:65" s="13" customFormat="1" ht="11.25">
      <c r="B443" s="218"/>
      <c r="C443" s="219"/>
      <c r="D443" s="220" t="s">
        <v>157</v>
      </c>
      <c r="E443" s="221" t="s">
        <v>1</v>
      </c>
      <c r="F443" s="222" t="s">
        <v>398</v>
      </c>
      <c r="G443" s="219"/>
      <c r="H443" s="223">
        <v>1</v>
      </c>
      <c r="I443" s="224"/>
      <c r="J443" s="219"/>
      <c r="K443" s="219"/>
      <c r="L443" s="225"/>
      <c r="M443" s="226"/>
      <c r="N443" s="227"/>
      <c r="O443" s="227"/>
      <c r="P443" s="227"/>
      <c r="Q443" s="227"/>
      <c r="R443" s="227"/>
      <c r="S443" s="227"/>
      <c r="T443" s="228"/>
      <c r="AT443" s="229" t="s">
        <v>157</v>
      </c>
      <c r="AU443" s="229" t="s">
        <v>155</v>
      </c>
      <c r="AV443" s="13" t="s">
        <v>155</v>
      </c>
      <c r="AW443" s="13" t="s">
        <v>34</v>
      </c>
      <c r="AX443" s="13" t="s">
        <v>86</v>
      </c>
      <c r="AY443" s="229" t="s">
        <v>149</v>
      </c>
    </row>
    <row r="444" spans="1:65" s="2" customFormat="1" ht="21.75" customHeight="1">
      <c r="A444" s="35"/>
      <c r="B444" s="36"/>
      <c r="C444" s="204" t="s">
        <v>600</v>
      </c>
      <c r="D444" s="204" t="s">
        <v>151</v>
      </c>
      <c r="E444" s="205" t="s">
        <v>601</v>
      </c>
      <c r="F444" s="206" t="s">
        <v>602</v>
      </c>
      <c r="G444" s="207" t="s">
        <v>324</v>
      </c>
      <c r="H444" s="208">
        <v>3.9E-2</v>
      </c>
      <c r="I444" s="209"/>
      <c r="J444" s="210">
        <f>ROUND(I444*H444,2)</f>
        <v>0</v>
      </c>
      <c r="K444" s="211"/>
      <c r="L444" s="40"/>
      <c r="M444" s="212" t="s">
        <v>1</v>
      </c>
      <c r="N444" s="213" t="s">
        <v>44</v>
      </c>
      <c r="O444" s="72"/>
      <c r="P444" s="214">
        <f>O444*H444</f>
        <v>0</v>
      </c>
      <c r="Q444" s="214">
        <v>0</v>
      </c>
      <c r="R444" s="214">
        <f>Q444*H444</f>
        <v>0</v>
      </c>
      <c r="S444" s="214">
        <v>0</v>
      </c>
      <c r="T444" s="215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16" t="s">
        <v>255</v>
      </c>
      <c r="AT444" s="216" t="s">
        <v>151</v>
      </c>
      <c r="AU444" s="216" t="s">
        <v>155</v>
      </c>
      <c r="AY444" s="18" t="s">
        <v>149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155</v>
      </c>
      <c r="BK444" s="217">
        <f>ROUND(I444*H444,2)</f>
        <v>0</v>
      </c>
      <c r="BL444" s="18" t="s">
        <v>255</v>
      </c>
      <c r="BM444" s="216" t="s">
        <v>603</v>
      </c>
    </row>
    <row r="445" spans="1:65" s="2" customFormat="1" ht="21.75" customHeight="1">
      <c r="A445" s="35"/>
      <c r="B445" s="36"/>
      <c r="C445" s="204" t="s">
        <v>604</v>
      </c>
      <c r="D445" s="204" t="s">
        <v>151</v>
      </c>
      <c r="E445" s="205" t="s">
        <v>605</v>
      </c>
      <c r="F445" s="206" t="s">
        <v>606</v>
      </c>
      <c r="G445" s="207" t="s">
        <v>324</v>
      </c>
      <c r="H445" s="208">
        <v>3.9E-2</v>
      </c>
      <c r="I445" s="209"/>
      <c r="J445" s="210">
        <f>ROUND(I445*H445,2)</f>
        <v>0</v>
      </c>
      <c r="K445" s="211"/>
      <c r="L445" s="40"/>
      <c r="M445" s="212" t="s">
        <v>1</v>
      </c>
      <c r="N445" s="213" t="s">
        <v>44</v>
      </c>
      <c r="O445" s="72"/>
      <c r="P445" s="214">
        <f>O445*H445</f>
        <v>0</v>
      </c>
      <c r="Q445" s="214">
        <v>0</v>
      </c>
      <c r="R445" s="214">
        <f>Q445*H445</f>
        <v>0</v>
      </c>
      <c r="S445" s="214">
        <v>0</v>
      </c>
      <c r="T445" s="215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16" t="s">
        <v>255</v>
      </c>
      <c r="AT445" s="216" t="s">
        <v>151</v>
      </c>
      <c r="AU445" s="216" t="s">
        <v>155</v>
      </c>
      <c r="AY445" s="18" t="s">
        <v>149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8" t="s">
        <v>155</v>
      </c>
      <c r="BK445" s="217">
        <f>ROUND(I445*H445,2)</f>
        <v>0</v>
      </c>
      <c r="BL445" s="18" t="s">
        <v>255</v>
      </c>
      <c r="BM445" s="216" t="s">
        <v>607</v>
      </c>
    </row>
    <row r="446" spans="1:65" s="12" customFormat="1" ht="22.9" customHeight="1">
      <c r="B446" s="189"/>
      <c r="C446" s="190"/>
      <c r="D446" s="191" t="s">
        <v>77</v>
      </c>
      <c r="E446" s="202" t="s">
        <v>608</v>
      </c>
      <c r="F446" s="202" t="s">
        <v>609</v>
      </c>
      <c r="G446" s="190"/>
      <c r="H446" s="190"/>
      <c r="I446" s="193"/>
      <c r="J446" s="203">
        <f>BK446</f>
        <v>0</v>
      </c>
      <c r="K446" s="190"/>
      <c r="L446" s="194"/>
      <c r="M446" s="195"/>
      <c r="N446" s="196"/>
      <c r="O446" s="196"/>
      <c r="P446" s="197">
        <f>SUM(P447:P488)</f>
        <v>0</v>
      </c>
      <c r="Q446" s="196"/>
      <c r="R446" s="197">
        <f>SUM(R447:R488)</f>
        <v>0.28810960000000002</v>
      </c>
      <c r="S446" s="196"/>
      <c r="T446" s="198">
        <f>SUM(T447:T488)</f>
        <v>0.15913125</v>
      </c>
      <c r="AR446" s="199" t="s">
        <v>155</v>
      </c>
      <c r="AT446" s="200" t="s">
        <v>77</v>
      </c>
      <c r="AU446" s="200" t="s">
        <v>86</v>
      </c>
      <c r="AY446" s="199" t="s">
        <v>149</v>
      </c>
      <c r="BK446" s="201">
        <f>SUM(BK447:BK488)</f>
        <v>0</v>
      </c>
    </row>
    <row r="447" spans="1:65" s="2" customFormat="1" ht="44.25" customHeight="1">
      <c r="A447" s="35"/>
      <c r="B447" s="36"/>
      <c r="C447" s="204" t="s">
        <v>610</v>
      </c>
      <c r="D447" s="204" t="s">
        <v>151</v>
      </c>
      <c r="E447" s="205" t="s">
        <v>611</v>
      </c>
      <c r="F447" s="206" t="s">
        <v>612</v>
      </c>
      <c r="G447" s="207" t="s">
        <v>391</v>
      </c>
      <c r="H447" s="208">
        <v>1</v>
      </c>
      <c r="I447" s="209"/>
      <c r="J447" s="210">
        <f>ROUND(I447*H447,2)</f>
        <v>0</v>
      </c>
      <c r="K447" s="211"/>
      <c r="L447" s="40"/>
      <c r="M447" s="212" t="s">
        <v>1</v>
      </c>
      <c r="N447" s="213" t="s">
        <v>44</v>
      </c>
      <c r="O447" s="72"/>
      <c r="P447" s="214">
        <f>O447*H447</f>
        <v>0</v>
      </c>
      <c r="Q447" s="214">
        <v>0</v>
      </c>
      <c r="R447" s="214">
        <f>Q447*H447</f>
        <v>0</v>
      </c>
      <c r="S447" s="214">
        <v>0</v>
      </c>
      <c r="T447" s="215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16" t="s">
        <v>255</v>
      </c>
      <c r="AT447" s="216" t="s">
        <v>151</v>
      </c>
      <c r="AU447" s="216" t="s">
        <v>155</v>
      </c>
      <c r="AY447" s="18" t="s">
        <v>149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155</v>
      </c>
      <c r="BK447" s="217">
        <f>ROUND(I447*H447,2)</f>
        <v>0</v>
      </c>
      <c r="BL447" s="18" t="s">
        <v>255</v>
      </c>
      <c r="BM447" s="216" t="s">
        <v>613</v>
      </c>
    </row>
    <row r="448" spans="1:65" s="13" customFormat="1" ht="11.25">
      <c r="B448" s="218"/>
      <c r="C448" s="219"/>
      <c r="D448" s="220" t="s">
        <v>157</v>
      </c>
      <c r="E448" s="221" t="s">
        <v>1</v>
      </c>
      <c r="F448" s="222" t="s">
        <v>86</v>
      </c>
      <c r="G448" s="219"/>
      <c r="H448" s="223">
        <v>1</v>
      </c>
      <c r="I448" s="224"/>
      <c r="J448" s="219"/>
      <c r="K448" s="219"/>
      <c r="L448" s="225"/>
      <c r="M448" s="226"/>
      <c r="N448" s="227"/>
      <c r="O448" s="227"/>
      <c r="P448" s="227"/>
      <c r="Q448" s="227"/>
      <c r="R448" s="227"/>
      <c r="S448" s="227"/>
      <c r="T448" s="228"/>
      <c r="AT448" s="229" t="s">
        <v>157</v>
      </c>
      <c r="AU448" s="229" t="s">
        <v>155</v>
      </c>
      <c r="AV448" s="13" t="s">
        <v>155</v>
      </c>
      <c r="AW448" s="13" t="s">
        <v>34</v>
      </c>
      <c r="AX448" s="13" t="s">
        <v>86</v>
      </c>
      <c r="AY448" s="229" t="s">
        <v>149</v>
      </c>
    </row>
    <row r="449" spans="1:65" s="2" customFormat="1" ht="16.5" customHeight="1">
      <c r="A449" s="35"/>
      <c r="B449" s="36"/>
      <c r="C449" s="204" t="s">
        <v>614</v>
      </c>
      <c r="D449" s="204" t="s">
        <v>151</v>
      </c>
      <c r="E449" s="205" t="s">
        <v>615</v>
      </c>
      <c r="F449" s="206" t="s">
        <v>616</v>
      </c>
      <c r="G449" s="207" t="s">
        <v>423</v>
      </c>
      <c r="H449" s="208">
        <v>5</v>
      </c>
      <c r="I449" s="209"/>
      <c r="J449" s="210">
        <f>ROUND(I449*H449,2)</f>
        <v>0</v>
      </c>
      <c r="K449" s="211"/>
      <c r="L449" s="40"/>
      <c r="M449" s="212" t="s">
        <v>1</v>
      </c>
      <c r="N449" s="213" t="s">
        <v>44</v>
      </c>
      <c r="O449" s="72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16" t="s">
        <v>255</v>
      </c>
      <c r="AT449" s="216" t="s">
        <v>151</v>
      </c>
      <c r="AU449" s="216" t="s">
        <v>155</v>
      </c>
      <c r="AY449" s="18" t="s">
        <v>149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8" t="s">
        <v>155</v>
      </c>
      <c r="BK449" s="217">
        <f>ROUND(I449*H449,2)</f>
        <v>0</v>
      </c>
      <c r="BL449" s="18" t="s">
        <v>255</v>
      </c>
      <c r="BM449" s="216" t="s">
        <v>617</v>
      </c>
    </row>
    <row r="450" spans="1:65" s="13" customFormat="1" ht="11.25">
      <c r="B450" s="218"/>
      <c r="C450" s="219"/>
      <c r="D450" s="220" t="s">
        <v>157</v>
      </c>
      <c r="E450" s="221" t="s">
        <v>1</v>
      </c>
      <c r="F450" s="222" t="s">
        <v>176</v>
      </c>
      <c r="G450" s="219"/>
      <c r="H450" s="223">
        <v>5</v>
      </c>
      <c r="I450" s="224"/>
      <c r="J450" s="219"/>
      <c r="K450" s="219"/>
      <c r="L450" s="225"/>
      <c r="M450" s="226"/>
      <c r="N450" s="227"/>
      <c r="O450" s="227"/>
      <c r="P450" s="227"/>
      <c r="Q450" s="227"/>
      <c r="R450" s="227"/>
      <c r="S450" s="227"/>
      <c r="T450" s="228"/>
      <c r="AT450" s="229" t="s">
        <v>157</v>
      </c>
      <c r="AU450" s="229" t="s">
        <v>155</v>
      </c>
      <c r="AV450" s="13" t="s">
        <v>155</v>
      </c>
      <c r="AW450" s="13" t="s">
        <v>34</v>
      </c>
      <c r="AX450" s="13" t="s">
        <v>86</v>
      </c>
      <c r="AY450" s="229" t="s">
        <v>149</v>
      </c>
    </row>
    <row r="451" spans="1:65" s="2" customFormat="1" ht="16.5" customHeight="1">
      <c r="A451" s="35"/>
      <c r="B451" s="36"/>
      <c r="C451" s="204" t="s">
        <v>618</v>
      </c>
      <c r="D451" s="204" t="s">
        <v>151</v>
      </c>
      <c r="E451" s="205" t="s">
        <v>619</v>
      </c>
      <c r="F451" s="206" t="s">
        <v>620</v>
      </c>
      <c r="G451" s="207" t="s">
        <v>90</v>
      </c>
      <c r="H451" s="208">
        <v>2.875</v>
      </c>
      <c r="I451" s="209"/>
      <c r="J451" s="210">
        <f>ROUND(I451*H451,2)</f>
        <v>0</v>
      </c>
      <c r="K451" s="211"/>
      <c r="L451" s="40"/>
      <c r="M451" s="212" t="s">
        <v>1</v>
      </c>
      <c r="N451" s="213" t="s">
        <v>44</v>
      </c>
      <c r="O451" s="72"/>
      <c r="P451" s="214">
        <f>O451*H451</f>
        <v>0</v>
      </c>
      <c r="Q451" s="214">
        <v>0</v>
      </c>
      <c r="R451" s="214">
        <f>Q451*H451</f>
        <v>0</v>
      </c>
      <c r="S451" s="214">
        <v>1.695E-2</v>
      </c>
      <c r="T451" s="215">
        <f>S451*H451</f>
        <v>4.8731249999999997E-2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16" t="s">
        <v>255</v>
      </c>
      <c r="AT451" s="216" t="s">
        <v>151</v>
      </c>
      <c r="AU451" s="216" t="s">
        <v>155</v>
      </c>
      <c r="AY451" s="18" t="s">
        <v>149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8" t="s">
        <v>155</v>
      </c>
      <c r="BK451" s="217">
        <f>ROUND(I451*H451,2)</f>
        <v>0</v>
      </c>
      <c r="BL451" s="18" t="s">
        <v>255</v>
      </c>
      <c r="BM451" s="216" t="s">
        <v>621</v>
      </c>
    </row>
    <row r="452" spans="1:65" s="13" customFormat="1" ht="11.25">
      <c r="B452" s="218"/>
      <c r="C452" s="219"/>
      <c r="D452" s="220" t="s">
        <v>157</v>
      </c>
      <c r="E452" s="221" t="s">
        <v>1</v>
      </c>
      <c r="F452" s="222" t="s">
        <v>591</v>
      </c>
      <c r="G452" s="219"/>
      <c r="H452" s="223">
        <v>2.875</v>
      </c>
      <c r="I452" s="224"/>
      <c r="J452" s="219"/>
      <c r="K452" s="219"/>
      <c r="L452" s="225"/>
      <c r="M452" s="226"/>
      <c r="N452" s="227"/>
      <c r="O452" s="227"/>
      <c r="P452" s="227"/>
      <c r="Q452" s="227"/>
      <c r="R452" s="227"/>
      <c r="S452" s="227"/>
      <c r="T452" s="228"/>
      <c r="AT452" s="229" t="s">
        <v>157</v>
      </c>
      <c r="AU452" s="229" t="s">
        <v>155</v>
      </c>
      <c r="AV452" s="13" t="s">
        <v>155</v>
      </c>
      <c r="AW452" s="13" t="s">
        <v>34</v>
      </c>
      <c r="AX452" s="13" t="s">
        <v>86</v>
      </c>
      <c r="AY452" s="229" t="s">
        <v>149</v>
      </c>
    </row>
    <row r="453" spans="1:65" s="2" customFormat="1" ht="21.75" customHeight="1">
      <c r="A453" s="35"/>
      <c r="B453" s="36"/>
      <c r="C453" s="204" t="s">
        <v>622</v>
      </c>
      <c r="D453" s="204" t="s">
        <v>151</v>
      </c>
      <c r="E453" s="205" t="s">
        <v>623</v>
      </c>
      <c r="F453" s="206" t="s">
        <v>624</v>
      </c>
      <c r="G453" s="207" t="s">
        <v>423</v>
      </c>
      <c r="H453" s="208">
        <v>1</v>
      </c>
      <c r="I453" s="209"/>
      <c r="J453" s="210">
        <f>ROUND(I453*H453,2)</f>
        <v>0</v>
      </c>
      <c r="K453" s="211"/>
      <c r="L453" s="40"/>
      <c r="M453" s="212" t="s">
        <v>1</v>
      </c>
      <c r="N453" s="213" t="s">
        <v>44</v>
      </c>
      <c r="O453" s="72"/>
      <c r="P453" s="214">
        <f>O453*H453</f>
        <v>0</v>
      </c>
      <c r="Q453" s="214">
        <v>2.7E-4</v>
      </c>
      <c r="R453" s="214">
        <f>Q453*H453</f>
        <v>2.7E-4</v>
      </c>
      <c r="S453" s="214">
        <v>0</v>
      </c>
      <c r="T453" s="215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16" t="s">
        <v>154</v>
      </c>
      <c r="AT453" s="216" t="s">
        <v>151</v>
      </c>
      <c r="AU453" s="216" t="s">
        <v>155</v>
      </c>
      <c r="AY453" s="18" t="s">
        <v>149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155</v>
      </c>
      <c r="BK453" s="217">
        <f>ROUND(I453*H453,2)</f>
        <v>0</v>
      </c>
      <c r="BL453" s="18" t="s">
        <v>154</v>
      </c>
      <c r="BM453" s="216" t="s">
        <v>625</v>
      </c>
    </row>
    <row r="454" spans="1:65" s="13" customFormat="1" ht="11.25">
      <c r="B454" s="218"/>
      <c r="C454" s="219"/>
      <c r="D454" s="220" t="s">
        <v>157</v>
      </c>
      <c r="E454" s="221" t="s">
        <v>1</v>
      </c>
      <c r="F454" s="222" t="s">
        <v>570</v>
      </c>
      <c r="G454" s="219"/>
      <c r="H454" s="223">
        <v>1</v>
      </c>
      <c r="I454" s="224"/>
      <c r="J454" s="219"/>
      <c r="K454" s="219"/>
      <c r="L454" s="225"/>
      <c r="M454" s="226"/>
      <c r="N454" s="227"/>
      <c r="O454" s="227"/>
      <c r="P454" s="227"/>
      <c r="Q454" s="227"/>
      <c r="R454" s="227"/>
      <c r="S454" s="227"/>
      <c r="T454" s="228"/>
      <c r="AT454" s="229" t="s">
        <v>157</v>
      </c>
      <c r="AU454" s="229" t="s">
        <v>155</v>
      </c>
      <c r="AV454" s="13" t="s">
        <v>155</v>
      </c>
      <c r="AW454" s="13" t="s">
        <v>34</v>
      </c>
      <c r="AX454" s="13" t="s">
        <v>86</v>
      </c>
      <c r="AY454" s="229" t="s">
        <v>149</v>
      </c>
    </row>
    <row r="455" spans="1:65" s="2" customFormat="1" ht="21.75" customHeight="1">
      <c r="A455" s="35"/>
      <c r="B455" s="36"/>
      <c r="C455" s="262" t="s">
        <v>626</v>
      </c>
      <c r="D455" s="262" t="s">
        <v>368</v>
      </c>
      <c r="E455" s="263" t="s">
        <v>627</v>
      </c>
      <c r="F455" s="264" t="s">
        <v>628</v>
      </c>
      <c r="G455" s="265" t="s">
        <v>90</v>
      </c>
      <c r="H455" s="266">
        <v>0.18</v>
      </c>
      <c r="I455" s="267"/>
      <c r="J455" s="268">
        <f>ROUND(I455*H455,2)</f>
        <v>0</v>
      </c>
      <c r="K455" s="269"/>
      <c r="L455" s="270"/>
      <c r="M455" s="271" t="s">
        <v>1</v>
      </c>
      <c r="N455" s="272" t="s">
        <v>44</v>
      </c>
      <c r="O455" s="72"/>
      <c r="P455" s="214">
        <f>O455*H455</f>
        <v>0</v>
      </c>
      <c r="Q455" s="214">
        <v>3.4720000000000001E-2</v>
      </c>
      <c r="R455" s="214">
        <f>Q455*H455</f>
        <v>6.2496000000000001E-3</v>
      </c>
      <c r="S455" s="214">
        <v>0</v>
      </c>
      <c r="T455" s="215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16" t="s">
        <v>196</v>
      </c>
      <c r="AT455" s="216" t="s">
        <v>368</v>
      </c>
      <c r="AU455" s="216" t="s">
        <v>155</v>
      </c>
      <c r="AY455" s="18" t="s">
        <v>149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8" t="s">
        <v>155</v>
      </c>
      <c r="BK455" s="217">
        <f>ROUND(I455*H455,2)</f>
        <v>0</v>
      </c>
      <c r="BL455" s="18" t="s">
        <v>154</v>
      </c>
      <c r="BM455" s="216" t="s">
        <v>629</v>
      </c>
    </row>
    <row r="456" spans="1:65" s="13" customFormat="1" ht="11.25">
      <c r="B456" s="218"/>
      <c r="C456" s="219"/>
      <c r="D456" s="220" t="s">
        <v>157</v>
      </c>
      <c r="E456" s="221" t="s">
        <v>1</v>
      </c>
      <c r="F456" s="222" t="s">
        <v>630</v>
      </c>
      <c r="G456" s="219"/>
      <c r="H456" s="223">
        <v>0.18</v>
      </c>
      <c r="I456" s="224"/>
      <c r="J456" s="219"/>
      <c r="K456" s="219"/>
      <c r="L456" s="225"/>
      <c r="M456" s="226"/>
      <c r="N456" s="227"/>
      <c r="O456" s="227"/>
      <c r="P456" s="227"/>
      <c r="Q456" s="227"/>
      <c r="R456" s="227"/>
      <c r="S456" s="227"/>
      <c r="T456" s="228"/>
      <c r="AT456" s="229" t="s">
        <v>157</v>
      </c>
      <c r="AU456" s="229" t="s">
        <v>155</v>
      </c>
      <c r="AV456" s="13" t="s">
        <v>155</v>
      </c>
      <c r="AW456" s="13" t="s">
        <v>34</v>
      </c>
      <c r="AX456" s="13" t="s">
        <v>86</v>
      </c>
      <c r="AY456" s="229" t="s">
        <v>149</v>
      </c>
    </row>
    <row r="457" spans="1:65" s="2" customFormat="1" ht="21.75" customHeight="1">
      <c r="A457" s="35"/>
      <c r="B457" s="36"/>
      <c r="C457" s="204" t="s">
        <v>631</v>
      </c>
      <c r="D457" s="204" t="s">
        <v>151</v>
      </c>
      <c r="E457" s="205" t="s">
        <v>632</v>
      </c>
      <c r="F457" s="206" t="s">
        <v>633</v>
      </c>
      <c r="G457" s="207" t="s">
        <v>423</v>
      </c>
      <c r="H457" s="208">
        <v>8</v>
      </c>
      <c r="I457" s="209"/>
      <c r="J457" s="210">
        <f>ROUND(I457*H457,2)</f>
        <v>0</v>
      </c>
      <c r="K457" s="211"/>
      <c r="L457" s="40"/>
      <c r="M457" s="212" t="s">
        <v>1</v>
      </c>
      <c r="N457" s="213" t="s">
        <v>44</v>
      </c>
      <c r="O457" s="72"/>
      <c r="P457" s="214">
        <f>O457*H457</f>
        <v>0</v>
      </c>
      <c r="Q457" s="214">
        <v>0</v>
      </c>
      <c r="R457" s="214">
        <f>Q457*H457</f>
        <v>0</v>
      </c>
      <c r="S457" s="214">
        <v>0</v>
      </c>
      <c r="T457" s="215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16" t="s">
        <v>255</v>
      </c>
      <c r="AT457" s="216" t="s">
        <v>151</v>
      </c>
      <c r="AU457" s="216" t="s">
        <v>155</v>
      </c>
      <c r="AY457" s="18" t="s">
        <v>149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155</v>
      </c>
      <c r="BK457" s="217">
        <f>ROUND(I457*H457,2)</f>
        <v>0</v>
      </c>
      <c r="BL457" s="18" t="s">
        <v>255</v>
      </c>
      <c r="BM457" s="216" t="s">
        <v>634</v>
      </c>
    </row>
    <row r="458" spans="1:65" s="13" customFormat="1" ht="11.25">
      <c r="B458" s="218"/>
      <c r="C458" s="219"/>
      <c r="D458" s="220" t="s">
        <v>157</v>
      </c>
      <c r="E458" s="221" t="s">
        <v>1</v>
      </c>
      <c r="F458" s="222" t="s">
        <v>635</v>
      </c>
      <c r="G458" s="219"/>
      <c r="H458" s="223">
        <v>3</v>
      </c>
      <c r="I458" s="224"/>
      <c r="J458" s="219"/>
      <c r="K458" s="219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157</v>
      </c>
      <c r="AU458" s="229" t="s">
        <v>155</v>
      </c>
      <c r="AV458" s="13" t="s">
        <v>155</v>
      </c>
      <c r="AW458" s="13" t="s">
        <v>34</v>
      </c>
      <c r="AX458" s="13" t="s">
        <v>78</v>
      </c>
      <c r="AY458" s="229" t="s">
        <v>149</v>
      </c>
    </row>
    <row r="459" spans="1:65" s="13" customFormat="1" ht="11.25">
      <c r="B459" s="218"/>
      <c r="C459" s="219"/>
      <c r="D459" s="220" t="s">
        <v>157</v>
      </c>
      <c r="E459" s="221" t="s">
        <v>1</v>
      </c>
      <c r="F459" s="222" t="s">
        <v>636</v>
      </c>
      <c r="G459" s="219"/>
      <c r="H459" s="223">
        <v>5</v>
      </c>
      <c r="I459" s="224"/>
      <c r="J459" s="219"/>
      <c r="K459" s="219"/>
      <c r="L459" s="225"/>
      <c r="M459" s="226"/>
      <c r="N459" s="227"/>
      <c r="O459" s="227"/>
      <c r="P459" s="227"/>
      <c r="Q459" s="227"/>
      <c r="R459" s="227"/>
      <c r="S459" s="227"/>
      <c r="T459" s="228"/>
      <c r="AT459" s="229" t="s">
        <v>157</v>
      </c>
      <c r="AU459" s="229" t="s">
        <v>155</v>
      </c>
      <c r="AV459" s="13" t="s">
        <v>155</v>
      </c>
      <c r="AW459" s="13" t="s">
        <v>34</v>
      </c>
      <c r="AX459" s="13" t="s">
        <v>78</v>
      </c>
      <c r="AY459" s="229" t="s">
        <v>149</v>
      </c>
    </row>
    <row r="460" spans="1:65" s="14" customFormat="1" ht="11.25">
      <c r="B460" s="230"/>
      <c r="C460" s="231"/>
      <c r="D460" s="220" t="s">
        <v>157</v>
      </c>
      <c r="E460" s="232" t="s">
        <v>1</v>
      </c>
      <c r="F460" s="233" t="s">
        <v>160</v>
      </c>
      <c r="G460" s="231"/>
      <c r="H460" s="234">
        <v>8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AT460" s="240" t="s">
        <v>157</v>
      </c>
      <c r="AU460" s="240" t="s">
        <v>155</v>
      </c>
      <c r="AV460" s="14" t="s">
        <v>154</v>
      </c>
      <c r="AW460" s="14" t="s">
        <v>34</v>
      </c>
      <c r="AX460" s="14" t="s">
        <v>86</v>
      </c>
      <c r="AY460" s="240" t="s">
        <v>149</v>
      </c>
    </row>
    <row r="461" spans="1:65" s="2" customFormat="1" ht="21.75" customHeight="1">
      <c r="A461" s="35"/>
      <c r="B461" s="36"/>
      <c r="C461" s="262" t="s">
        <v>637</v>
      </c>
      <c r="D461" s="262" t="s">
        <v>368</v>
      </c>
      <c r="E461" s="263" t="s">
        <v>638</v>
      </c>
      <c r="F461" s="264" t="s">
        <v>639</v>
      </c>
      <c r="G461" s="265" t="s">
        <v>423</v>
      </c>
      <c r="H461" s="266">
        <v>5</v>
      </c>
      <c r="I461" s="267"/>
      <c r="J461" s="268">
        <f>ROUND(I461*H461,2)</f>
        <v>0</v>
      </c>
      <c r="K461" s="269"/>
      <c r="L461" s="270"/>
      <c r="M461" s="271" t="s">
        <v>1</v>
      </c>
      <c r="N461" s="272" t="s">
        <v>44</v>
      </c>
      <c r="O461" s="72"/>
      <c r="P461" s="214">
        <f>O461*H461</f>
        <v>0</v>
      </c>
      <c r="Q461" s="214">
        <v>0.02</v>
      </c>
      <c r="R461" s="214">
        <f>Q461*H461</f>
        <v>0.1</v>
      </c>
      <c r="S461" s="214">
        <v>0</v>
      </c>
      <c r="T461" s="215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16" t="s">
        <v>363</v>
      </c>
      <c r="AT461" s="216" t="s">
        <v>368</v>
      </c>
      <c r="AU461" s="216" t="s">
        <v>155</v>
      </c>
      <c r="AY461" s="18" t="s">
        <v>149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8" t="s">
        <v>155</v>
      </c>
      <c r="BK461" s="217">
        <f>ROUND(I461*H461,2)</f>
        <v>0</v>
      </c>
      <c r="BL461" s="18" t="s">
        <v>255</v>
      </c>
      <c r="BM461" s="216" t="s">
        <v>640</v>
      </c>
    </row>
    <row r="462" spans="1:65" s="13" customFormat="1" ht="11.25">
      <c r="B462" s="218"/>
      <c r="C462" s="219"/>
      <c r="D462" s="220" t="s">
        <v>157</v>
      </c>
      <c r="E462" s="221" t="s">
        <v>1</v>
      </c>
      <c r="F462" s="222" t="s">
        <v>636</v>
      </c>
      <c r="G462" s="219"/>
      <c r="H462" s="223">
        <v>5</v>
      </c>
      <c r="I462" s="224"/>
      <c r="J462" s="219"/>
      <c r="K462" s="219"/>
      <c r="L462" s="225"/>
      <c r="M462" s="226"/>
      <c r="N462" s="227"/>
      <c r="O462" s="227"/>
      <c r="P462" s="227"/>
      <c r="Q462" s="227"/>
      <c r="R462" s="227"/>
      <c r="S462" s="227"/>
      <c r="T462" s="228"/>
      <c r="AT462" s="229" t="s">
        <v>157</v>
      </c>
      <c r="AU462" s="229" t="s">
        <v>155</v>
      </c>
      <c r="AV462" s="13" t="s">
        <v>155</v>
      </c>
      <c r="AW462" s="13" t="s">
        <v>34</v>
      </c>
      <c r="AX462" s="13" t="s">
        <v>86</v>
      </c>
      <c r="AY462" s="229" t="s">
        <v>149</v>
      </c>
    </row>
    <row r="463" spans="1:65" s="2" customFormat="1" ht="21.75" customHeight="1">
      <c r="A463" s="35"/>
      <c r="B463" s="36"/>
      <c r="C463" s="262" t="s">
        <v>641</v>
      </c>
      <c r="D463" s="262" t="s">
        <v>368</v>
      </c>
      <c r="E463" s="263" t="s">
        <v>642</v>
      </c>
      <c r="F463" s="264" t="s">
        <v>643</v>
      </c>
      <c r="G463" s="265" t="s">
        <v>423</v>
      </c>
      <c r="H463" s="266">
        <v>3</v>
      </c>
      <c r="I463" s="267"/>
      <c r="J463" s="268">
        <f>ROUND(I463*H463,2)</f>
        <v>0</v>
      </c>
      <c r="K463" s="269"/>
      <c r="L463" s="270"/>
      <c r="M463" s="271" t="s">
        <v>1</v>
      </c>
      <c r="N463" s="272" t="s">
        <v>44</v>
      </c>
      <c r="O463" s="72"/>
      <c r="P463" s="214">
        <f>O463*H463</f>
        <v>0</v>
      </c>
      <c r="Q463" s="214">
        <v>1.2999999999999999E-2</v>
      </c>
      <c r="R463" s="214">
        <f>Q463*H463</f>
        <v>3.9E-2</v>
      </c>
      <c r="S463" s="214">
        <v>0</v>
      </c>
      <c r="T463" s="215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16" t="s">
        <v>363</v>
      </c>
      <c r="AT463" s="216" t="s">
        <v>368</v>
      </c>
      <c r="AU463" s="216" t="s">
        <v>155</v>
      </c>
      <c r="AY463" s="18" t="s">
        <v>149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155</v>
      </c>
      <c r="BK463" s="217">
        <f>ROUND(I463*H463,2)</f>
        <v>0</v>
      </c>
      <c r="BL463" s="18" t="s">
        <v>255</v>
      </c>
      <c r="BM463" s="216" t="s">
        <v>644</v>
      </c>
    </row>
    <row r="464" spans="1:65" s="13" customFormat="1" ht="11.25">
      <c r="B464" s="218"/>
      <c r="C464" s="219"/>
      <c r="D464" s="220" t="s">
        <v>157</v>
      </c>
      <c r="E464" s="221" t="s">
        <v>1</v>
      </c>
      <c r="F464" s="222" t="s">
        <v>635</v>
      </c>
      <c r="G464" s="219"/>
      <c r="H464" s="223">
        <v>3</v>
      </c>
      <c r="I464" s="224"/>
      <c r="J464" s="219"/>
      <c r="K464" s="219"/>
      <c r="L464" s="225"/>
      <c r="M464" s="226"/>
      <c r="N464" s="227"/>
      <c r="O464" s="227"/>
      <c r="P464" s="227"/>
      <c r="Q464" s="227"/>
      <c r="R464" s="227"/>
      <c r="S464" s="227"/>
      <c r="T464" s="228"/>
      <c r="AT464" s="229" t="s">
        <v>157</v>
      </c>
      <c r="AU464" s="229" t="s">
        <v>155</v>
      </c>
      <c r="AV464" s="13" t="s">
        <v>155</v>
      </c>
      <c r="AW464" s="13" t="s">
        <v>34</v>
      </c>
      <c r="AX464" s="13" t="s">
        <v>86</v>
      </c>
      <c r="AY464" s="229" t="s">
        <v>149</v>
      </c>
    </row>
    <row r="465" spans="1:65" s="2" customFormat="1" ht="16.5" customHeight="1">
      <c r="A465" s="35"/>
      <c r="B465" s="36"/>
      <c r="C465" s="204" t="s">
        <v>645</v>
      </c>
      <c r="D465" s="204" t="s">
        <v>151</v>
      </c>
      <c r="E465" s="205" t="s">
        <v>646</v>
      </c>
      <c r="F465" s="206" t="s">
        <v>647</v>
      </c>
      <c r="G465" s="207" t="s">
        <v>423</v>
      </c>
      <c r="H465" s="208">
        <v>8</v>
      </c>
      <c r="I465" s="209"/>
      <c r="J465" s="210">
        <f>ROUND(I465*H465,2)</f>
        <v>0</v>
      </c>
      <c r="K465" s="211"/>
      <c r="L465" s="40"/>
      <c r="M465" s="212" t="s">
        <v>1</v>
      </c>
      <c r="N465" s="213" t="s">
        <v>44</v>
      </c>
      <c r="O465" s="72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16" t="s">
        <v>255</v>
      </c>
      <c r="AT465" s="216" t="s">
        <v>151</v>
      </c>
      <c r="AU465" s="216" t="s">
        <v>155</v>
      </c>
      <c r="AY465" s="18" t="s">
        <v>149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155</v>
      </c>
      <c r="BK465" s="217">
        <f>ROUND(I465*H465,2)</f>
        <v>0</v>
      </c>
      <c r="BL465" s="18" t="s">
        <v>255</v>
      </c>
      <c r="BM465" s="216" t="s">
        <v>648</v>
      </c>
    </row>
    <row r="466" spans="1:65" s="13" customFormat="1" ht="11.25">
      <c r="B466" s="218"/>
      <c r="C466" s="219"/>
      <c r="D466" s="220" t="s">
        <v>157</v>
      </c>
      <c r="E466" s="221" t="s">
        <v>1</v>
      </c>
      <c r="F466" s="222" t="s">
        <v>635</v>
      </c>
      <c r="G466" s="219"/>
      <c r="H466" s="223">
        <v>3</v>
      </c>
      <c r="I466" s="224"/>
      <c r="J466" s="219"/>
      <c r="K466" s="219"/>
      <c r="L466" s="225"/>
      <c r="M466" s="226"/>
      <c r="N466" s="227"/>
      <c r="O466" s="227"/>
      <c r="P466" s="227"/>
      <c r="Q466" s="227"/>
      <c r="R466" s="227"/>
      <c r="S466" s="227"/>
      <c r="T466" s="228"/>
      <c r="AT466" s="229" t="s">
        <v>157</v>
      </c>
      <c r="AU466" s="229" t="s">
        <v>155</v>
      </c>
      <c r="AV466" s="13" t="s">
        <v>155</v>
      </c>
      <c r="AW466" s="13" t="s">
        <v>34</v>
      </c>
      <c r="AX466" s="13" t="s">
        <v>78</v>
      </c>
      <c r="AY466" s="229" t="s">
        <v>149</v>
      </c>
    </row>
    <row r="467" spans="1:65" s="13" customFormat="1" ht="11.25">
      <c r="B467" s="218"/>
      <c r="C467" s="219"/>
      <c r="D467" s="220" t="s">
        <v>157</v>
      </c>
      <c r="E467" s="221" t="s">
        <v>1</v>
      </c>
      <c r="F467" s="222" t="s">
        <v>636</v>
      </c>
      <c r="G467" s="219"/>
      <c r="H467" s="223">
        <v>5</v>
      </c>
      <c r="I467" s="224"/>
      <c r="J467" s="219"/>
      <c r="K467" s="219"/>
      <c r="L467" s="225"/>
      <c r="M467" s="226"/>
      <c r="N467" s="227"/>
      <c r="O467" s="227"/>
      <c r="P467" s="227"/>
      <c r="Q467" s="227"/>
      <c r="R467" s="227"/>
      <c r="S467" s="227"/>
      <c r="T467" s="228"/>
      <c r="AT467" s="229" t="s">
        <v>157</v>
      </c>
      <c r="AU467" s="229" t="s">
        <v>155</v>
      </c>
      <c r="AV467" s="13" t="s">
        <v>155</v>
      </c>
      <c r="AW467" s="13" t="s">
        <v>34</v>
      </c>
      <c r="AX467" s="13" t="s">
        <v>78</v>
      </c>
      <c r="AY467" s="229" t="s">
        <v>149</v>
      </c>
    </row>
    <row r="468" spans="1:65" s="14" customFormat="1" ht="11.25">
      <c r="B468" s="230"/>
      <c r="C468" s="231"/>
      <c r="D468" s="220" t="s">
        <v>157</v>
      </c>
      <c r="E468" s="232" t="s">
        <v>1</v>
      </c>
      <c r="F468" s="233" t="s">
        <v>160</v>
      </c>
      <c r="G468" s="231"/>
      <c r="H468" s="234">
        <v>8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AT468" s="240" t="s">
        <v>157</v>
      </c>
      <c r="AU468" s="240" t="s">
        <v>155</v>
      </c>
      <c r="AV468" s="14" t="s">
        <v>154</v>
      </c>
      <c r="AW468" s="14" t="s">
        <v>34</v>
      </c>
      <c r="AX468" s="14" t="s">
        <v>86</v>
      </c>
      <c r="AY468" s="240" t="s">
        <v>149</v>
      </c>
    </row>
    <row r="469" spans="1:65" s="2" customFormat="1" ht="21.75" customHeight="1">
      <c r="A469" s="35"/>
      <c r="B469" s="36"/>
      <c r="C469" s="262" t="s">
        <v>649</v>
      </c>
      <c r="D469" s="262" t="s">
        <v>368</v>
      </c>
      <c r="E469" s="263" t="s">
        <v>650</v>
      </c>
      <c r="F469" s="264" t="s">
        <v>651</v>
      </c>
      <c r="G469" s="265" t="s">
        <v>423</v>
      </c>
      <c r="H469" s="266">
        <v>8</v>
      </c>
      <c r="I469" s="267"/>
      <c r="J469" s="268">
        <f>ROUND(I469*H469,2)</f>
        <v>0</v>
      </c>
      <c r="K469" s="269"/>
      <c r="L469" s="270"/>
      <c r="M469" s="271" t="s">
        <v>1</v>
      </c>
      <c r="N469" s="272" t="s">
        <v>44</v>
      </c>
      <c r="O469" s="72"/>
      <c r="P469" s="214">
        <f>O469*H469</f>
        <v>0</v>
      </c>
      <c r="Q469" s="214">
        <v>1.1999999999999999E-3</v>
      </c>
      <c r="R469" s="214">
        <f>Q469*H469</f>
        <v>9.5999999999999992E-3</v>
      </c>
      <c r="S469" s="214">
        <v>0</v>
      </c>
      <c r="T469" s="215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16" t="s">
        <v>363</v>
      </c>
      <c r="AT469" s="216" t="s">
        <v>368</v>
      </c>
      <c r="AU469" s="216" t="s">
        <v>155</v>
      </c>
      <c r="AY469" s="18" t="s">
        <v>149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8" t="s">
        <v>155</v>
      </c>
      <c r="BK469" s="217">
        <f>ROUND(I469*H469,2)</f>
        <v>0</v>
      </c>
      <c r="BL469" s="18" t="s">
        <v>255</v>
      </c>
      <c r="BM469" s="216" t="s">
        <v>652</v>
      </c>
    </row>
    <row r="470" spans="1:65" s="13" customFormat="1" ht="11.25">
      <c r="B470" s="218"/>
      <c r="C470" s="219"/>
      <c r="D470" s="220" t="s">
        <v>157</v>
      </c>
      <c r="E470" s="221" t="s">
        <v>1</v>
      </c>
      <c r="F470" s="222" t="s">
        <v>635</v>
      </c>
      <c r="G470" s="219"/>
      <c r="H470" s="223">
        <v>3</v>
      </c>
      <c r="I470" s="224"/>
      <c r="J470" s="219"/>
      <c r="K470" s="219"/>
      <c r="L470" s="225"/>
      <c r="M470" s="226"/>
      <c r="N470" s="227"/>
      <c r="O470" s="227"/>
      <c r="P470" s="227"/>
      <c r="Q470" s="227"/>
      <c r="R470" s="227"/>
      <c r="S470" s="227"/>
      <c r="T470" s="228"/>
      <c r="AT470" s="229" t="s">
        <v>157</v>
      </c>
      <c r="AU470" s="229" t="s">
        <v>155</v>
      </c>
      <c r="AV470" s="13" t="s">
        <v>155</v>
      </c>
      <c r="AW470" s="13" t="s">
        <v>34</v>
      </c>
      <c r="AX470" s="13" t="s">
        <v>78</v>
      </c>
      <c r="AY470" s="229" t="s">
        <v>149</v>
      </c>
    </row>
    <row r="471" spans="1:65" s="13" customFormat="1" ht="11.25">
      <c r="B471" s="218"/>
      <c r="C471" s="219"/>
      <c r="D471" s="220" t="s">
        <v>157</v>
      </c>
      <c r="E471" s="221" t="s">
        <v>1</v>
      </c>
      <c r="F471" s="222" t="s">
        <v>636</v>
      </c>
      <c r="G471" s="219"/>
      <c r="H471" s="223">
        <v>5</v>
      </c>
      <c r="I471" s="224"/>
      <c r="J471" s="219"/>
      <c r="K471" s="219"/>
      <c r="L471" s="225"/>
      <c r="M471" s="226"/>
      <c r="N471" s="227"/>
      <c r="O471" s="227"/>
      <c r="P471" s="227"/>
      <c r="Q471" s="227"/>
      <c r="R471" s="227"/>
      <c r="S471" s="227"/>
      <c r="T471" s="228"/>
      <c r="AT471" s="229" t="s">
        <v>157</v>
      </c>
      <c r="AU471" s="229" t="s">
        <v>155</v>
      </c>
      <c r="AV471" s="13" t="s">
        <v>155</v>
      </c>
      <c r="AW471" s="13" t="s">
        <v>34</v>
      </c>
      <c r="AX471" s="13" t="s">
        <v>78</v>
      </c>
      <c r="AY471" s="229" t="s">
        <v>149</v>
      </c>
    </row>
    <row r="472" spans="1:65" s="14" customFormat="1" ht="11.25">
      <c r="B472" s="230"/>
      <c r="C472" s="231"/>
      <c r="D472" s="220" t="s">
        <v>157</v>
      </c>
      <c r="E472" s="232" t="s">
        <v>1</v>
      </c>
      <c r="F472" s="233" t="s">
        <v>160</v>
      </c>
      <c r="G472" s="231"/>
      <c r="H472" s="234">
        <v>8</v>
      </c>
      <c r="I472" s="235"/>
      <c r="J472" s="231"/>
      <c r="K472" s="231"/>
      <c r="L472" s="236"/>
      <c r="M472" s="237"/>
      <c r="N472" s="238"/>
      <c r="O472" s="238"/>
      <c r="P472" s="238"/>
      <c r="Q472" s="238"/>
      <c r="R472" s="238"/>
      <c r="S472" s="238"/>
      <c r="T472" s="239"/>
      <c r="AT472" s="240" t="s">
        <v>157</v>
      </c>
      <c r="AU472" s="240" t="s">
        <v>155</v>
      </c>
      <c r="AV472" s="14" t="s">
        <v>154</v>
      </c>
      <c r="AW472" s="14" t="s">
        <v>34</v>
      </c>
      <c r="AX472" s="14" t="s">
        <v>86</v>
      </c>
      <c r="AY472" s="240" t="s">
        <v>149</v>
      </c>
    </row>
    <row r="473" spans="1:65" s="2" customFormat="1" ht="21.75" customHeight="1">
      <c r="A473" s="35"/>
      <c r="B473" s="36"/>
      <c r="C473" s="204" t="s">
        <v>653</v>
      </c>
      <c r="D473" s="204" t="s">
        <v>151</v>
      </c>
      <c r="E473" s="205" t="s">
        <v>654</v>
      </c>
      <c r="F473" s="206" t="s">
        <v>655</v>
      </c>
      <c r="G473" s="207" t="s">
        <v>423</v>
      </c>
      <c r="H473" s="208">
        <v>8</v>
      </c>
      <c r="I473" s="209"/>
      <c r="J473" s="210">
        <f>ROUND(I473*H473,2)</f>
        <v>0</v>
      </c>
      <c r="K473" s="211"/>
      <c r="L473" s="40"/>
      <c r="M473" s="212" t="s">
        <v>1</v>
      </c>
      <c r="N473" s="213" t="s">
        <v>44</v>
      </c>
      <c r="O473" s="72"/>
      <c r="P473" s="214">
        <f>O473*H473</f>
        <v>0</v>
      </c>
      <c r="Q473" s="214">
        <v>4.6999999999999999E-4</v>
      </c>
      <c r="R473" s="214">
        <f>Q473*H473</f>
        <v>3.7599999999999999E-3</v>
      </c>
      <c r="S473" s="214">
        <v>0</v>
      </c>
      <c r="T473" s="215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16" t="s">
        <v>255</v>
      </c>
      <c r="AT473" s="216" t="s">
        <v>151</v>
      </c>
      <c r="AU473" s="216" t="s">
        <v>155</v>
      </c>
      <c r="AY473" s="18" t="s">
        <v>149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8" t="s">
        <v>155</v>
      </c>
      <c r="BK473" s="217">
        <f>ROUND(I473*H473,2)</f>
        <v>0</v>
      </c>
      <c r="BL473" s="18" t="s">
        <v>255</v>
      </c>
      <c r="BM473" s="216" t="s">
        <v>656</v>
      </c>
    </row>
    <row r="474" spans="1:65" s="13" customFormat="1" ht="11.25">
      <c r="B474" s="218"/>
      <c r="C474" s="219"/>
      <c r="D474" s="220" t="s">
        <v>157</v>
      </c>
      <c r="E474" s="221" t="s">
        <v>1</v>
      </c>
      <c r="F474" s="222" t="s">
        <v>635</v>
      </c>
      <c r="G474" s="219"/>
      <c r="H474" s="223">
        <v>3</v>
      </c>
      <c r="I474" s="224"/>
      <c r="J474" s="219"/>
      <c r="K474" s="219"/>
      <c r="L474" s="225"/>
      <c r="M474" s="226"/>
      <c r="N474" s="227"/>
      <c r="O474" s="227"/>
      <c r="P474" s="227"/>
      <c r="Q474" s="227"/>
      <c r="R474" s="227"/>
      <c r="S474" s="227"/>
      <c r="T474" s="228"/>
      <c r="AT474" s="229" t="s">
        <v>157</v>
      </c>
      <c r="AU474" s="229" t="s">
        <v>155</v>
      </c>
      <c r="AV474" s="13" t="s">
        <v>155</v>
      </c>
      <c r="AW474" s="13" t="s">
        <v>34</v>
      </c>
      <c r="AX474" s="13" t="s">
        <v>78</v>
      </c>
      <c r="AY474" s="229" t="s">
        <v>149</v>
      </c>
    </row>
    <row r="475" spans="1:65" s="13" customFormat="1" ht="11.25">
      <c r="B475" s="218"/>
      <c r="C475" s="219"/>
      <c r="D475" s="220" t="s">
        <v>157</v>
      </c>
      <c r="E475" s="221" t="s">
        <v>1</v>
      </c>
      <c r="F475" s="222" t="s">
        <v>636</v>
      </c>
      <c r="G475" s="219"/>
      <c r="H475" s="223">
        <v>5</v>
      </c>
      <c r="I475" s="224"/>
      <c r="J475" s="219"/>
      <c r="K475" s="219"/>
      <c r="L475" s="225"/>
      <c r="M475" s="226"/>
      <c r="N475" s="227"/>
      <c r="O475" s="227"/>
      <c r="P475" s="227"/>
      <c r="Q475" s="227"/>
      <c r="R475" s="227"/>
      <c r="S475" s="227"/>
      <c r="T475" s="228"/>
      <c r="AT475" s="229" t="s">
        <v>157</v>
      </c>
      <c r="AU475" s="229" t="s">
        <v>155</v>
      </c>
      <c r="AV475" s="13" t="s">
        <v>155</v>
      </c>
      <c r="AW475" s="13" t="s">
        <v>34</v>
      </c>
      <c r="AX475" s="13" t="s">
        <v>78</v>
      </c>
      <c r="AY475" s="229" t="s">
        <v>149</v>
      </c>
    </row>
    <row r="476" spans="1:65" s="14" customFormat="1" ht="11.25">
      <c r="B476" s="230"/>
      <c r="C476" s="231"/>
      <c r="D476" s="220" t="s">
        <v>157</v>
      </c>
      <c r="E476" s="232" t="s">
        <v>1</v>
      </c>
      <c r="F476" s="233" t="s">
        <v>160</v>
      </c>
      <c r="G476" s="231"/>
      <c r="H476" s="234">
        <v>8</v>
      </c>
      <c r="I476" s="235"/>
      <c r="J476" s="231"/>
      <c r="K476" s="231"/>
      <c r="L476" s="236"/>
      <c r="M476" s="237"/>
      <c r="N476" s="238"/>
      <c r="O476" s="238"/>
      <c r="P476" s="238"/>
      <c r="Q476" s="238"/>
      <c r="R476" s="238"/>
      <c r="S476" s="238"/>
      <c r="T476" s="239"/>
      <c r="AT476" s="240" t="s">
        <v>157</v>
      </c>
      <c r="AU476" s="240" t="s">
        <v>155</v>
      </c>
      <c r="AV476" s="14" t="s">
        <v>154</v>
      </c>
      <c r="AW476" s="14" t="s">
        <v>34</v>
      </c>
      <c r="AX476" s="14" t="s">
        <v>86</v>
      </c>
      <c r="AY476" s="240" t="s">
        <v>149</v>
      </c>
    </row>
    <row r="477" spans="1:65" s="2" customFormat="1" ht="21.75" customHeight="1">
      <c r="A477" s="35"/>
      <c r="B477" s="36"/>
      <c r="C477" s="262" t="s">
        <v>657</v>
      </c>
      <c r="D477" s="262" t="s">
        <v>368</v>
      </c>
      <c r="E477" s="263" t="s">
        <v>658</v>
      </c>
      <c r="F477" s="264" t="s">
        <v>659</v>
      </c>
      <c r="G477" s="265" t="s">
        <v>423</v>
      </c>
      <c r="H477" s="266">
        <v>8</v>
      </c>
      <c r="I477" s="267"/>
      <c r="J477" s="268">
        <f>ROUND(I477*H477,2)</f>
        <v>0</v>
      </c>
      <c r="K477" s="269"/>
      <c r="L477" s="270"/>
      <c r="M477" s="271" t="s">
        <v>1</v>
      </c>
      <c r="N477" s="272" t="s">
        <v>44</v>
      </c>
      <c r="O477" s="72"/>
      <c r="P477" s="214">
        <f>O477*H477</f>
        <v>0</v>
      </c>
      <c r="Q477" s="214">
        <v>1.6E-2</v>
      </c>
      <c r="R477" s="214">
        <f>Q477*H477</f>
        <v>0.128</v>
      </c>
      <c r="S477" s="214">
        <v>0</v>
      </c>
      <c r="T477" s="215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16" t="s">
        <v>363</v>
      </c>
      <c r="AT477" s="216" t="s">
        <v>368</v>
      </c>
      <c r="AU477" s="216" t="s">
        <v>155</v>
      </c>
      <c r="AY477" s="18" t="s">
        <v>149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8" t="s">
        <v>155</v>
      </c>
      <c r="BK477" s="217">
        <f>ROUND(I477*H477,2)</f>
        <v>0</v>
      </c>
      <c r="BL477" s="18" t="s">
        <v>255</v>
      </c>
      <c r="BM477" s="216" t="s">
        <v>660</v>
      </c>
    </row>
    <row r="478" spans="1:65" s="13" customFormat="1" ht="11.25">
      <c r="B478" s="218"/>
      <c r="C478" s="219"/>
      <c r="D478" s="220" t="s">
        <v>157</v>
      </c>
      <c r="E478" s="221" t="s">
        <v>1</v>
      </c>
      <c r="F478" s="222" t="s">
        <v>635</v>
      </c>
      <c r="G478" s="219"/>
      <c r="H478" s="223">
        <v>3</v>
      </c>
      <c r="I478" s="224"/>
      <c r="J478" s="219"/>
      <c r="K478" s="219"/>
      <c r="L478" s="225"/>
      <c r="M478" s="226"/>
      <c r="N478" s="227"/>
      <c r="O478" s="227"/>
      <c r="P478" s="227"/>
      <c r="Q478" s="227"/>
      <c r="R478" s="227"/>
      <c r="S478" s="227"/>
      <c r="T478" s="228"/>
      <c r="AT478" s="229" t="s">
        <v>157</v>
      </c>
      <c r="AU478" s="229" t="s">
        <v>155</v>
      </c>
      <c r="AV478" s="13" t="s">
        <v>155</v>
      </c>
      <c r="AW478" s="13" t="s">
        <v>34</v>
      </c>
      <c r="AX478" s="13" t="s">
        <v>78</v>
      </c>
      <c r="AY478" s="229" t="s">
        <v>149</v>
      </c>
    </row>
    <row r="479" spans="1:65" s="13" customFormat="1" ht="11.25">
      <c r="B479" s="218"/>
      <c r="C479" s="219"/>
      <c r="D479" s="220" t="s">
        <v>157</v>
      </c>
      <c r="E479" s="221" t="s">
        <v>1</v>
      </c>
      <c r="F479" s="222" t="s">
        <v>636</v>
      </c>
      <c r="G479" s="219"/>
      <c r="H479" s="223">
        <v>5</v>
      </c>
      <c r="I479" s="224"/>
      <c r="J479" s="219"/>
      <c r="K479" s="219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157</v>
      </c>
      <c r="AU479" s="229" t="s">
        <v>155</v>
      </c>
      <c r="AV479" s="13" t="s">
        <v>155</v>
      </c>
      <c r="AW479" s="13" t="s">
        <v>34</v>
      </c>
      <c r="AX479" s="13" t="s">
        <v>78</v>
      </c>
      <c r="AY479" s="229" t="s">
        <v>149</v>
      </c>
    </row>
    <row r="480" spans="1:65" s="14" customFormat="1" ht="11.25">
      <c r="B480" s="230"/>
      <c r="C480" s="231"/>
      <c r="D480" s="220" t="s">
        <v>157</v>
      </c>
      <c r="E480" s="232" t="s">
        <v>1</v>
      </c>
      <c r="F480" s="233" t="s">
        <v>160</v>
      </c>
      <c r="G480" s="231"/>
      <c r="H480" s="234">
        <v>8</v>
      </c>
      <c r="I480" s="235"/>
      <c r="J480" s="231"/>
      <c r="K480" s="231"/>
      <c r="L480" s="236"/>
      <c r="M480" s="237"/>
      <c r="N480" s="238"/>
      <c r="O480" s="238"/>
      <c r="P480" s="238"/>
      <c r="Q480" s="238"/>
      <c r="R480" s="238"/>
      <c r="S480" s="238"/>
      <c r="T480" s="239"/>
      <c r="AT480" s="240" t="s">
        <v>157</v>
      </c>
      <c r="AU480" s="240" t="s">
        <v>155</v>
      </c>
      <c r="AV480" s="14" t="s">
        <v>154</v>
      </c>
      <c r="AW480" s="14" t="s">
        <v>34</v>
      </c>
      <c r="AX480" s="14" t="s">
        <v>86</v>
      </c>
      <c r="AY480" s="240" t="s">
        <v>149</v>
      </c>
    </row>
    <row r="481" spans="1:65" s="2" customFormat="1" ht="21.75" customHeight="1">
      <c r="A481" s="35"/>
      <c r="B481" s="36"/>
      <c r="C481" s="204" t="s">
        <v>661</v>
      </c>
      <c r="D481" s="204" t="s">
        <v>151</v>
      </c>
      <c r="E481" s="205" t="s">
        <v>662</v>
      </c>
      <c r="F481" s="206" t="s">
        <v>663</v>
      </c>
      <c r="G481" s="207" t="s">
        <v>423</v>
      </c>
      <c r="H481" s="208">
        <v>1</v>
      </c>
      <c r="I481" s="209"/>
      <c r="J481" s="210">
        <f>ROUND(I481*H481,2)</f>
        <v>0</v>
      </c>
      <c r="K481" s="211"/>
      <c r="L481" s="40"/>
      <c r="M481" s="212" t="s">
        <v>1</v>
      </c>
      <c r="N481" s="213" t="s">
        <v>44</v>
      </c>
      <c r="O481" s="72"/>
      <c r="P481" s="214">
        <f>O481*H481</f>
        <v>0</v>
      </c>
      <c r="Q481" s="214">
        <v>0</v>
      </c>
      <c r="R481" s="214">
        <f>Q481*H481</f>
        <v>0</v>
      </c>
      <c r="S481" s="214">
        <v>0</v>
      </c>
      <c r="T481" s="215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16" t="s">
        <v>255</v>
      </c>
      <c r="AT481" s="216" t="s">
        <v>151</v>
      </c>
      <c r="AU481" s="216" t="s">
        <v>155</v>
      </c>
      <c r="AY481" s="18" t="s">
        <v>149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8" t="s">
        <v>155</v>
      </c>
      <c r="BK481" s="217">
        <f>ROUND(I481*H481,2)</f>
        <v>0</v>
      </c>
      <c r="BL481" s="18" t="s">
        <v>255</v>
      </c>
      <c r="BM481" s="216" t="s">
        <v>664</v>
      </c>
    </row>
    <row r="482" spans="1:65" s="13" customFormat="1" ht="11.25">
      <c r="B482" s="218"/>
      <c r="C482" s="219"/>
      <c r="D482" s="220" t="s">
        <v>157</v>
      </c>
      <c r="E482" s="221" t="s">
        <v>1</v>
      </c>
      <c r="F482" s="222" t="s">
        <v>665</v>
      </c>
      <c r="G482" s="219"/>
      <c r="H482" s="223">
        <v>1</v>
      </c>
      <c r="I482" s="224"/>
      <c r="J482" s="219"/>
      <c r="K482" s="219"/>
      <c r="L482" s="225"/>
      <c r="M482" s="226"/>
      <c r="N482" s="227"/>
      <c r="O482" s="227"/>
      <c r="P482" s="227"/>
      <c r="Q482" s="227"/>
      <c r="R482" s="227"/>
      <c r="S482" s="227"/>
      <c r="T482" s="228"/>
      <c r="AT482" s="229" t="s">
        <v>157</v>
      </c>
      <c r="AU482" s="229" t="s">
        <v>155</v>
      </c>
      <c r="AV482" s="13" t="s">
        <v>155</v>
      </c>
      <c r="AW482" s="13" t="s">
        <v>34</v>
      </c>
      <c r="AX482" s="13" t="s">
        <v>86</v>
      </c>
      <c r="AY482" s="229" t="s">
        <v>149</v>
      </c>
    </row>
    <row r="483" spans="1:65" s="2" customFormat="1" ht="21.75" customHeight="1">
      <c r="A483" s="35"/>
      <c r="B483" s="36"/>
      <c r="C483" s="262" t="s">
        <v>666</v>
      </c>
      <c r="D483" s="262" t="s">
        <v>368</v>
      </c>
      <c r="E483" s="263" t="s">
        <v>667</v>
      </c>
      <c r="F483" s="264" t="s">
        <v>668</v>
      </c>
      <c r="G483" s="265" t="s">
        <v>423</v>
      </c>
      <c r="H483" s="266">
        <v>1</v>
      </c>
      <c r="I483" s="267"/>
      <c r="J483" s="268">
        <f>ROUND(I483*H483,2)</f>
        <v>0</v>
      </c>
      <c r="K483" s="269"/>
      <c r="L483" s="270"/>
      <c r="M483" s="271" t="s">
        <v>1</v>
      </c>
      <c r="N483" s="272" t="s">
        <v>44</v>
      </c>
      <c r="O483" s="72"/>
      <c r="P483" s="214">
        <f>O483*H483</f>
        <v>0</v>
      </c>
      <c r="Q483" s="214">
        <v>1.23E-3</v>
      </c>
      <c r="R483" s="214">
        <f>Q483*H483</f>
        <v>1.23E-3</v>
      </c>
      <c r="S483" s="214">
        <v>0</v>
      </c>
      <c r="T483" s="215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16" t="s">
        <v>363</v>
      </c>
      <c r="AT483" s="216" t="s">
        <v>368</v>
      </c>
      <c r="AU483" s="216" t="s">
        <v>155</v>
      </c>
      <c r="AY483" s="18" t="s">
        <v>149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155</v>
      </c>
      <c r="BK483" s="217">
        <f>ROUND(I483*H483,2)</f>
        <v>0</v>
      </c>
      <c r="BL483" s="18" t="s">
        <v>255</v>
      </c>
      <c r="BM483" s="216" t="s">
        <v>669</v>
      </c>
    </row>
    <row r="484" spans="1:65" s="13" customFormat="1" ht="11.25">
      <c r="B484" s="218"/>
      <c r="C484" s="219"/>
      <c r="D484" s="220" t="s">
        <v>157</v>
      </c>
      <c r="E484" s="221" t="s">
        <v>1</v>
      </c>
      <c r="F484" s="222" t="s">
        <v>665</v>
      </c>
      <c r="G484" s="219"/>
      <c r="H484" s="223">
        <v>1</v>
      </c>
      <c r="I484" s="224"/>
      <c r="J484" s="219"/>
      <c r="K484" s="219"/>
      <c r="L484" s="225"/>
      <c r="M484" s="226"/>
      <c r="N484" s="227"/>
      <c r="O484" s="227"/>
      <c r="P484" s="227"/>
      <c r="Q484" s="227"/>
      <c r="R484" s="227"/>
      <c r="S484" s="227"/>
      <c r="T484" s="228"/>
      <c r="AT484" s="229" t="s">
        <v>157</v>
      </c>
      <c r="AU484" s="229" t="s">
        <v>155</v>
      </c>
      <c r="AV484" s="13" t="s">
        <v>155</v>
      </c>
      <c r="AW484" s="13" t="s">
        <v>34</v>
      </c>
      <c r="AX484" s="13" t="s">
        <v>86</v>
      </c>
      <c r="AY484" s="229" t="s">
        <v>149</v>
      </c>
    </row>
    <row r="485" spans="1:65" s="2" customFormat="1" ht="21.75" customHeight="1">
      <c r="A485" s="35"/>
      <c r="B485" s="36"/>
      <c r="C485" s="204" t="s">
        <v>670</v>
      </c>
      <c r="D485" s="204" t="s">
        <v>151</v>
      </c>
      <c r="E485" s="205" t="s">
        <v>671</v>
      </c>
      <c r="F485" s="206" t="s">
        <v>672</v>
      </c>
      <c r="G485" s="207" t="s">
        <v>423</v>
      </c>
      <c r="H485" s="208">
        <v>1</v>
      </c>
      <c r="I485" s="209"/>
      <c r="J485" s="210">
        <f>ROUND(I485*H485,2)</f>
        <v>0</v>
      </c>
      <c r="K485" s="211"/>
      <c r="L485" s="40"/>
      <c r="M485" s="212" t="s">
        <v>1</v>
      </c>
      <c r="N485" s="213" t="s">
        <v>44</v>
      </c>
      <c r="O485" s="72"/>
      <c r="P485" s="214">
        <f>O485*H485</f>
        <v>0</v>
      </c>
      <c r="Q485" s="214">
        <v>0</v>
      </c>
      <c r="R485" s="214">
        <f>Q485*H485</f>
        <v>0</v>
      </c>
      <c r="S485" s="214">
        <v>0.1104</v>
      </c>
      <c r="T485" s="215">
        <f>S485*H485</f>
        <v>0.1104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16" t="s">
        <v>255</v>
      </c>
      <c r="AT485" s="216" t="s">
        <v>151</v>
      </c>
      <c r="AU485" s="216" t="s">
        <v>155</v>
      </c>
      <c r="AY485" s="18" t="s">
        <v>149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8" t="s">
        <v>155</v>
      </c>
      <c r="BK485" s="217">
        <f>ROUND(I485*H485,2)</f>
        <v>0</v>
      </c>
      <c r="BL485" s="18" t="s">
        <v>255</v>
      </c>
      <c r="BM485" s="216" t="s">
        <v>673</v>
      </c>
    </row>
    <row r="486" spans="1:65" s="13" customFormat="1" ht="11.25">
      <c r="B486" s="218"/>
      <c r="C486" s="219"/>
      <c r="D486" s="220" t="s">
        <v>157</v>
      </c>
      <c r="E486" s="221" t="s">
        <v>1</v>
      </c>
      <c r="F486" s="222" t="s">
        <v>427</v>
      </c>
      <c r="G486" s="219"/>
      <c r="H486" s="223">
        <v>1</v>
      </c>
      <c r="I486" s="224"/>
      <c r="J486" s="219"/>
      <c r="K486" s="219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157</v>
      </c>
      <c r="AU486" s="229" t="s">
        <v>155</v>
      </c>
      <c r="AV486" s="13" t="s">
        <v>155</v>
      </c>
      <c r="AW486" s="13" t="s">
        <v>34</v>
      </c>
      <c r="AX486" s="13" t="s">
        <v>86</v>
      </c>
      <c r="AY486" s="229" t="s">
        <v>149</v>
      </c>
    </row>
    <row r="487" spans="1:65" s="2" customFormat="1" ht="21.75" customHeight="1">
      <c r="A487" s="35"/>
      <c r="B487" s="36"/>
      <c r="C487" s="204" t="s">
        <v>674</v>
      </c>
      <c r="D487" s="204" t="s">
        <v>151</v>
      </c>
      <c r="E487" s="205" t="s">
        <v>675</v>
      </c>
      <c r="F487" s="206" t="s">
        <v>676</v>
      </c>
      <c r="G487" s="207" t="s">
        <v>324</v>
      </c>
      <c r="H487" s="208">
        <v>0.28199999999999997</v>
      </c>
      <c r="I487" s="209"/>
      <c r="J487" s="210">
        <f>ROUND(I487*H487,2)</f>
        <v>0</v>
      </c>
      <c r="K487" s="211"/>
      <c r="L487" s="40"/>
      <c r="M487" s="212" t="s">
        <v>1</v>
      </c>
      <c r="N487" s="213" t="s">
        <v>44</v>
      </c>
      <c r="O487" s="72"/>
      <c r="P487" s="214">
        <f>O487*H487</f>
        <v>0</v>
      </c>
      <c r="Q487" s="214">
        <v>0</v>
      </c>
      <c r="R487" s="214">
        <f>Q487*H487</f>
        <v>0</v>
      </c>
      <c r="S487" s="214">
        <v>0</v>
      </c>
      <c r="T487" s="215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16" t="s">
        <v>255</v>
      </c>
      <c r="AT487" s="216" t="s">
        <v>151</v>
      </c>
      <c r="AU487" s="216" t="s">
        <v>155</v>
      </c>
      <c r="AY487" s="18" t="s">
        <v>149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155</v>
      </c>
      <c r="BK487" s="217">
        <f>ROUND(I487*H487,2)</f>
        <v>0</v>
      </c>
      <c r="BL487" s="18" t="s">
        <v>255</v>
      </c>
      <c r="BM487" s="216" t="s">
        <v>677</v>
      </c>
    </row>
    <row r="488" spans="1:65" s="2" customFormat="1" ht="21.75" customHeight="1">
      <c r="A488" s="35"/>
      <c r="B488" s="36"/>
      <c r="C488" s="204" t="s">
        <v>678</v>
      </c>
      <c r="D488" s="204" t="s">
        <v>151</v>
      </c>
      <c r="E488" s="205" t="s">
        <v>679</v>
      </c>
      <c r="F488" s="206" t="s">
        <v>680</v>
      </c>
      <c r="G488" s="207" t="s">
        <v>324</v>
      </c>
      <c r="H488" s="208">
        <v>0.28199999999999997</v>
      </c>
      <c r="I488" s="209"/>
      <c r="J488" s="210">
        <f>ROUND(I488*H488,2)</f>
        <v>0</v>
      </c>
      <c r="K488" s="211"/>
      <c r="L488" s="40"/>
      <c r="M488" s="212" t="s">
        <v>1</v>
      </c>
      <c r="N488" s="213" t="s">
        <v>44</v>
      </c>
      <c r="O488" s="72"/>
      <c r="P488" s="214">
        <f>O488*H488</f>
        <v>0</v>
      </c>
      <c r="Q488" s="214">
        <v>0</v>
      </c>
      <c r="R488" s="214">
        <f>Q488*H488</f>
        <v>0</v>
      </c>
      <c r="S488" s="214">
        <v>0</v>
      </c>
      <c r="T488" s="215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16" t="s">
        <v>255</v>
      </c>
      <c r="AT488" s="216" t="s">
        <v>151</v>
      </c>
      <c r="AU488" s="216" t="s">
        <v>155</v>
      </c>
      <c r="AY488" s="18" t="s">
        <v>149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8" t="s">
        <v>155</v>
      </c>
      <c r="BK488" s="217">
        <f>ROUND(I488*H488,2)</f>
        <v>0</v>
      </c>
      <c r="BL488" s="18" t="s">
        <v>255</v>
      </c>
      <c r="BM488" s="216" t="s">
        <v>681</v>
      </c>
    </row>
    <row r="489" spans="1:65" s="12" customFormat="1" ht="22.9" customHeight="1">
      <c r="B489" s="189"/>
      <c r="C489" s="190"/>
      <c r="D489" s="191" t="s">
        <v>77</v>
      </c>
      <c r="E489" s="202" t="s">
        <v>682</v>
      </c>
      <c r="F489" s="202" t="s">
        <v>683</v>
      </c>
      <c r="G489" s="190"/>
      <c r="H489" s="190"/>
      <c r="I489" s="193"/>
      <c r="J489" s="203">
        <f>BK489</f>
        <v>0</v>
      </c>
      <c r="K489" s="190"/>
      <c r="L489" s="194"/>
      <c r="M489" s="195"/>
      <c r="N489" s="196"/>
      <c r="O489" s="196"/>
      <c r="P489" s="197">
        <f>SUM(P490:P518)</f>
        <v>0</v>
      </c>
      <c r="Q489" s="196"/>
      <c r="R489" s="197">
        <f>SUM(R490:R518)</f>
        <v>0.19321689999999997</v>
      </c>
      <c r="S489" s="196"/>
      <c r="T489" s="198">
        <f>SUM(T490:T518)</f>
        <v>0.38341370000000002</v>
      </c>
      <c r="AR489" s="199" t="s">
        <v>155</v>
      </c>
      <c r="AT489" s="200" t="s">
        <v>77</v>
      </c>
      <c r="AU489" s="200" t="s">
        <v>86</v>
      </c>
      <c r="AY489" s="199" t="s">
        <v>149</v>
      </c>
      <c r="BK489" s="201">
        <f>SUM(BK490:BK518)</f>
        <v>0</v>
      </c>
    </row>
    <row r="490" spans="1:65" s="2" customFormat="1" ht="16.5" customHeight="1">
      <c r="A490" s="35"/>
      <c r="B490" s="36"/>
      <c r="C490" s="204" t="s">
        <v>684</v>
      </c>
      <c r="D490" s="204" t="s">
        <v>151</v>
      </c>
      <c r="E490" s="205" t="s">
        <v>685</v>
      </c>
      <c r="F490" s="206" t="s">
        <v>686</v>
      </c>
      <c r="G490" s="207" t="s">
        <v>90</v>
      </c>
      <c r="H490" s="208">
        <v>6.63</v>
      </c>
      <c r="I490" s="209"/>
      <c r="J490" s="210">
        <f>ROUND(I490*H490,2)</f>
        <v>0</v>
      </c>
      <c r="K490" s="211"/>
      <c r="L490" s="40"/>
      <c r="M490" s="212" t="s">
        <v>1</v>
      </c>
      <c r="N490" s="213" t="s">
        <v>44</v>
      </c>
      <c r="O490" s="72"/>
      <c r="P490" s="214">
        <f>O490*H490</f>
        <v>0</v>
      </c>
      <c r="Q490" s="214">
        <v>2.9999999999999997E-4</v>
      </c>
      <c r="R490" s="214">
        <f>Q490*H490</f>
        <v>1.9889999999999999E-3</v>
      </c>
      <c r="S490" s="214">
        <v>0</v>
      </c>
      <c r="T490" s="215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16" t="s">
        <v>255</v>
      </c>
      <c r="AT490" s="216" t="s">
        <v>151</v>
      </c>
      <c r="AU490" s="216" t="s">
        <v>155</v>
      </c>
      <c r="AY490" s="18" t="s">
        <v>149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155</v>
      </c>
      <c r="BK490" s="217">
        <f>ROUND(I490*H490,2)</f>
        <v>0</v>
      </c>
      <c r="BL490" s="18" t="s">
        <v>255</v>
      </c>
      <c r="BM490" s="216" t="s">
        <v>687</v>
      </c>
    </row>
    <row r="491" spans="1:65" s="13" customFormat="1" ht="11.25">
      <c r="B491" s="218"/>
      <c r="C491" s="219"/>
      <c r="D491" s="220" t="s">
        <v>157</v>
      </c>
      <c r="E491" s="221" t="s">
        <v>1</v>
      </c>
      <c r="F491" s="222" t="s">
        <v>186</v>
      </c>
      <c r="G491" s="219"/>
      <c r="H491" s="223">
        <v>1</v>
      </c>
      <c r="I491" s="224"/>
      <c r="J491" s="219"/>
      <c r="K491" s="219"/>
      <c r="L491" s="225"/>
      <c r="M491" s="226"/>
      <c r="N491" s="227"/>
      <c r="O491" s="227"/>
      <c r="P491" s="227"/>
      <c r="Q491" s="227"/>
      <c r="R491" s="227"/>
      <c r="S491" s="227"/>
      <c r="T491" s="228"/>
      <c r="AT491" s="229" t="s">
        <v>157</v>
      </c>
      <c r="AU491" s="229" t="s">
        <v>155</v>
      </c>
      <c r="AV491" s="13" t="s">
        <v>155</v>
      </c>
      <c r="AW491" s="13" t="s">
        <v>34</v>
      </c>
      <c r="AX491" s="13" t="s">
        <v>78</v>
      </c>
      <c r="AY491" s="229" t="s">
        <v>149</v>
      </c>
    </row>
    <row r="492" spans="1:65" s="13" customFormat="1" ht="11.25">
      <c r="B492" s="218"/>
      <c r="C492" s="219"/>
      <c r="D492" s="220" t="s">
        <v>157</v>
      </c>
      <c r="E492" s="221" t="s">
        <v>1</v>
      </c>
      <c r="F492" s="222" t="s">
        <v>688</v>
      </c>
      <c r="G492" s="219"/>
      <c r="H492" s="223">
        <v>4.25</v>
      </c>
      <c r="I492" s="224"/>
      <c r="J492" s="219"/>
      <c r="K492" s="219"/>
      <c r="L492" s="225"/>
      <c r="M492" s="226"/>
      <c r="N492" s="227"/>
      <c r="O492" s="227"/>
      <c r="P492" s="227"/>
      <c r="Q492" s="227"/>
      <c r="R492" s="227"/>
      <c r="S492" s="227"/>
      <c r="T492" s="228"/>
      <c r="AT492" s="229" t="s">
        <v>157</v>
      </c>
      <c r="AU492" s="229" t="s">
        <v>155</v>
      </c>
      <c r="AV492" s="13" t="s">
        <v>155</v>
      </c>
      <c r="AW492" s="13" t="s">
        <v>34</v>
      </c>
      <c r="AX492" s="13" t="s">
        <v>78</v>
      </c>
      <c r="AY492" s="229" t="s">
        <v>149</v>
      </c>
    </row>
    <row r="493" spans="1:65" s="13" customFormat="1" ht="11.25">
      <c r="B493" s="218"/>
      <c r="C493" s="219"/>
      <c r="D493" s="220" t="s">
        <v>157</v>
      </c>
      <c r="E493" s="221" t="s">
        <v>1</v>
      </c>
      <c r="F493" s="222" t="s">
        <v>188</v>
      </c>
      <c r="G493" s="219"/>
      <c r="H493" s="223">
        <v>1.38</v>
      </c>
      <c r="I493" s="224"/>
      <c r="J493" s="219"/>
      <c r="K493" s="219"/>
      <c r="L493" s="225"/>
      <c r="M493" s="226"/>
      <c r="N493" s="227"/>
      <c r="O493" s="227"/>
      <c r="P493" s="227"/>
      <c r="Q493" s="227"/>
      <c r="R493" s="227"/>
      <c r="S493" s="227"/>
      <c r="T493" s="228"/>
      <c r="AT493" s="229" t="s">
        <v>157</v>
      </c>
      <c r="AU493" s="229" t="s">
        <v>155</v>
      </c>
      <c r="AV493" s="13" t="s">
        <v>155</v>
      </c>
      <c r="AW493" s="13" t="s">
        <v>34</v>
      </c>
      <c r="AX493" s="13" t="s">
        <v>78</v>
      </c>
      <c r="AY493" s="229" t="s">
        <v>149</v>
      </c>
    </row>
    <row r="494" spans="1:65" s="14" customFormat="1" ht="11.25">
      <c r="B494" s="230"/>
      <c r="C494" s="231"/>
      <c r="D494" s="220" t="s">
        <v>157</v>
      </c>
      <c r="E494" s="232" t="s">
        <v>1</v>
      </c>
      <c r="F494" s="233" t="s">
        <v>160</v>
      </c>
      <c r="G494" s="231"/>
      <c r="H494" s="234">
        <v>6.63</v>
      </c>
      <c r="I494" s="235"/>
      <c r="J494" s="231"/>
      <c r="K494" s="231"/>
      <c r="L494" s="236"/>
      <c r="M494" s="237"/>
      <c r="N494" s="238"/>
      <c r="O494" s="238"/>
      <c r="P494" s="238"/>
      <c r="Q494" s="238"/>
      <c r="R494" s="238"/>
      <c r="S494" s="238"/>
      <c r="T494" s="239"/>
      <c r="AT494" s="240" t="s">
        <v>157</v>
      </c>
      <c r="AU494" s="240" t="s">
        <v>155</v>
      </c>
      <c r="AV494" s="14" t="s">
        <v>154</v>
      </c>
      <c r="AW494" s="14" t="s">
        <v>34</v>
      </c>
      <c r="AX494" s="14" t="s">
        <v>86</v>
      </c>
      <c r="AY494" s="240" t="s">
        <v>149</v>
      </c>
    </row>
    <row r="495" spans="1:65" s="2" customFormat="1" ht="21.75" customHeight="1">
      <c r="A495" s="35"/>
      <c r="B495" s="36"/>
      <c r="C495" s="204" t="s">
        <v>689</v>
      </c>
      <c r="D495" s="204" t="s">
        <v>151</v>
      </c>
      <c r="E495" s="205" t="s">
        <v>690</v>
      </c>
      <c r="F495" s="206" t="s">
        <v>691</v>
      </c>
      <c r="G495" s="207" t="s">
        <v>258</v>
      </c>
      <c r="H495" s="208">
        <v>3.4</v>
      </c>
      <c r="I495" s="209"/>
      <c r="J495" s="210">
        <f>ROUND(I495*H495,2)</f>
        <v>0</v>
      </c>
      <c r="K495" s="211"/>
      <c r="L495" s="40"/>
      <c r="M495" s="212" t="s">
        <v>1</v>
      </c>
      <c r="N495" s="213" t="s">
        <v>44</v>
      </c>
      <c r="O495" s="72"/>
      <c r="P495" s="214">
        <f>O495*H495</f>
        <v>0</v>
      </c>
      <c r="Q495" s="214">
        <v>4.2999999999999999E-4</v>
      </c>
      <c r="R495" s="214">
        <f>Q495*H495</f>
        <v>1.462E-3</v>
      </c>
      <c r="S495" s="214">
        <v>0</v>
      </c>
      <c r="T495" s="215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16" t="s">
        <v>255</v>
      </c>
      <c r="AT495" s="216" t="s">
        <v>151</v>
      </c>
      <c r="AU495" s="216" t="s">
        <v>155</v>
      </c>
      <c r="AY495" s="18" t="s">
        <v>149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8" t="s">
        <v>155</v>
      </c>
      <c r="BK495" s="217">
        <f>ROUND(I495*H495,2)</f>
        <v>0</v>
      </c>
      <c r="BL495" s="18" t="s">
        <v>255</v>
      </c>
      <c r="BM495" s="216" t="s">
        <v>692</v>
      </c>
    </row>
    <row r="496" spans="1:65" s="13" customFormat="1" ht="11.25">
      <c r="B496" s="218"/>
      <c r="C496" s="219"/>
      <c r="D496" s="220" t="s">
        <v>157</v>
      </c>
      <c r="E496" s="221" t="s">
        <v>1</v>
      </c>
      <c r="F496" s="222" t="s">
        <v>693</v>
      </c>
      <c r="G496" s="219"/>
      <c r="H496" s="223">
        <v>3.4</v>
      </c>
      <c r="I496" s="224"/>
      <c r="J496" s="219"/>
      <c r="K496" s="219"/>
      <c r="L496" s="225"/>
      <c r="M496" s="226"/>
      <c r="N496" s="227"/>
      <c r="O496" s="227"/>
      <c r="P496" s="227"/>
      <c r="Q496" s="227"/>
      <c r="R496" s="227"/>
      <c r="S496" s="227"/>
      <c r="T496" s="228"/>
      <c r="AT496" s="229" t="s">
        <v>157</v>
      </c>
      <c r="AU496" s="229" t="s">
        <v>155</v>
      </c>
      <c r="AV496" s="13" t="s">
        <v>155</v>
      </c>
      <c r="AW496" s="13" t="s">
        <v>34</v>
      </c>
      <c r="AX496" s="13" t="s">
        <v>86</v>
      </c>
      <c r="AY496" s="229" t="s">
        <v>149</v>
      </c>
    </row>
    <row r="497" spans="1:65" s="2" customFormat="1" ht="33" customHeight="1">
      <c r="A497" s="35"/>
      <c r="B497" s="36"/>
      <c r="C497" s="262" t="s">
        <v>694</v>
      </c>
      <c r="D497" s="262" t="s">
        <v>368</v>
      </c>
      <c r="E497" s="263" t="s">
        <v>695</v>
      </c>
      <c r="F497" s="264" t="s">
        <v>696</v>
      </c>
      <c r="G497" s="265" t="s">
        <v>90</v>
      </c>
      <c r="H497" s="266">
        <v>0.374</v>
      </c>
      <c r="I497" s="267"/>
      <c r="J497" s="268">
        <f>ROUND(I497*H497,2)</f>
        <v>0</v>
      </c>
      <c r="K497" s="269"/>
      <c r="L497" s="270"/>
      <c r="M497" s="271" t="s">
        <v>1</v>
      </c>
      <c r="N497" s="272" t="s">
        <v>44</v>
      </c>
      <c r="O497" s="72"/>
      <c r="P497" s="214">
        <f>O497*H497</f>
        <v>0</v>
      </c>
      <c r="Q497" s="214">
        <v>1.9199999999999998E-2</v>
      </c>
      <c r="R497" s="214">
        <f>Q497*H497</f>
        <v>7.1807999999999993E-3</v>
      </c>
      <c r="S497" s="214">
        <v>0</v>
      </c>
      <c r="T497" s="215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16" t="s">
        <v>363</v>
      </c>
      <c r="AT497" s="216" t="s">
        <v>368</v>
      </c>
      <c r="AU497" s="216" t="s">
        <v>155</v>
      </c>
      <c r="AY497" s="18" t="s">
        <v>149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155</v>
      </c>
      <c r="BK497" s="217">
        <f>ROUND(I497*H497,2)</f>
        <v>0</v>
      </c>
      <c r="BL497" s="18" t="s">
        <v>255</v>
      </c>
      <c r="BM497" s="216" t="s">
        <v>697</v>
      </c>
    </row>
    <row r="498" spans="1:65" s="13" customFormat="1" ht="11.25">
      <c r="B498" s="218"/>
      <c r="C498" s="219"/>
      <c r="D498" s="220" t="s">
        <v>157</v>
      </c>
      <c r="E498" s="221" t="s">
        <v>1</v>
      </c>
      <c r="F498" s="222" t="s">
        <v>698</v>
      </c>
      <c r="G498" s="219"/>
      <c r="H498" s="223">
        <v>0.34</v>
      </c>
      <c r="I498" s="224"/>
      <c r="J498" s="219"/>
      <c r="K498" s="219"/>
      <c r="L498" s="225"/>
      <c r="M498" s="226"/>
      <c r="N498" s="227"/>
      <c r="O498" s="227"/>
      <c r="P498" s="227"/>
      <c r="Q498" s="227"/>
      <c r="R498" s="227"/>
      <c r="S498" s="227"/>
      <c r="T498" s="228"/>
      <c r="AT498" s="229" t="s">
        <v>157</v>
      </c>
      <c r="AU498" s="229" t="s">
        <v>155</v>
      </c>
      <c r="AV498" s="13" t="s">
        <v>155</v>
      </c>
      <c r="AW498" s="13" t="s">
        <v>34</v>
      </c>
      <c r="AX498" s="13" t="s">
        <v>86</v>
      </c>
      <c r="AY498" s="229" t="s">
        <v>149</v>
      </c>
    </row>
    <row r="499" spans="1:65" s="13" customFormat="1" ht="11.25">
      <c r="B499" s="218"/>
      <c r="C499" s="219"/>
      <c r="D499" s="220" t="s">
        <v>157</v>
      </c>
      <c r="E499" s="219"/>
      <c r="F499" s="222" t="s">
        <v>699</v>
      </c>
      <c r="G499" s="219"/>
      <c r="H499" s="223">
        <v>0.374</v>
      </c>
      <c r="I499" s="224"/>
      <c r="J499" s="219"/>
      <c r="K499" s="219"/>
      <c r="L499" s="225"/>
      <c r="M499" s="226"/>
      <c r="N499" s="227"/>
      <c r="O499" s="227"/>
      <c r="P499" s="227"/>
      <c r="Q499" s="227"/>
      <c r="R499" s="227"/>
      <c r="S499" s="227"/>
      <c r="T499" s="228"/>
      <c r="AT499" s="229" t="s">
        <v>157</v>
      </c>
      <c r="AU499" s="229" t="s">
        <v>155</v>
      </c>
      <c r="AV499" s="13" t="s">
        <v>155</v>
      </c>
      <c r="AW499" s="13" t="s">
        <v>4</v>
      </c>
      <c r="AX499" s="13" t="s">
        <v>86</v>
      </c>
      <c r="AY499" s="229" t="s">
        <v>149</v>
      </c>
    </row>
    <row r="500" spans="1:65" s="2" customFormat="1" ht="21.75" customHeight="1">
      <c r="A500" s="35"/>
      <c r="B500" s="36"/>
      <c r="C500" s="204" t="s">
        <v>700</v>
      </c>
      <c r="D500" s="204" t="s">
        <v>151</v>
      </c>
      <c r="E500" s="205" t="s">
        <v>701</v>
      </c>
      <c r="F500" s="206" t="s">
        <v>702</v>
      </c>
      <c r="G500" s="207" t="s">
        <v>90</v>
      </c>
      <c r="H500" s="208">
        <v>4.6100000000000003</v>
      </c>
      <c r="I500" s="209"/>
      <c r="J500" s="210">
        <f>ROUND(I500*H500,2)</f>
        <v>0</v>
      </c>
      <c r="K500" s="211"/>
      <c r="L500" s="40"/>
      <c r="M500" s="212" t="s">
        <v>1</v>
      </c>
      <c r="N500" s="213" t="s">
        <v>44</v>
      </c>
      <c r="O500" s="72"/>
      <c r="P500" s="214">
        <f>O500*H500</f>
        <v>0</v>
      </c>
      <c r="Q500" s="214">
        <v>0</v>
      </c>
      <c r="R500" s="214">
        <f>Q500*H500</f>
        <v>0</v>
      </c>
      <c r="S500" s="214">
        <v>8.3169999999999994E-2</v>
      </c>
      <c r="T500" s="215">
        <f>S500*H500</f>
        <v>0.38341370000000002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16" t="s">
        <v>255</v>
      </c>
      <c r="AT500" s="216" t="s">
        <v>151</v>
      </c>
      <c r="AU500" s="216" t="s">
        <v>155</v>
      </c>
      <c r="AY500" s="18" t="s">
        <v>149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155</v>
      </c>
      <c r="BK500" s="217">
        <f>ROUND(I500*H500,2)</f>
        <v>0</v>
      </c>
      <c r="BL500" s="18" t="s">
        <v>255</v>
      </c>
      <c r="BM500" s="216" t="s">
        <v>703</v>
      </c>
    </row>
    <row r="501" spans="1:65" s="13" customFormat="1" ht="11.25">
      <c r="B501" s="218"/>
      <c r="C501" s="219"/>
      <c r="D501" s="220" t="s">
        <v>157</v>
      </c>
      <c r="E501" s="221" t="s">
        <v>1</v>
      </c>
      <c r="F501" s="222" t="s">
        <v>187</v>
      </c>
      <c r="G501" s="219"/>
      <c r="H501" s="223">
        <v>3.23</v>
      </c>
      <c r="I501" s="224"/>
      <c r="J501" s="219"/>
      <c r="K501" s="219"/>
      <c r="L501" s="225"/>
      <c r="M501" s="226"/>
      <c r="N501" s="227"/>
      <c r="O501" s="227"/>
      <c r="P501" s="227"/>
      <c r="Q501" s="227"/>
      <c r="R501" s="227"/>
      <c r="S501" s="227"/>
      <c r="T501" s="228"/>
      <c r="AT501" s="229" t="s">
        <v>157</v>
      </c>
      <c r="AU501" s="229" t="s">
        <v>155</v>
      </c>
      <c r="AV501" s="13" t="s">
        <v>155</v>
      </c>
      <c r="AW501" s="13" t="s">
        <v>34</v>
      </c>
      <c r="AX501" s="13" t="s">
        <v>78</v>
      </c>
      <c r="AY501" s="229" t="s">
        <v>149</v>
      </c>
    </row>
    <row r="502" spans="1:65" s="13" customFormat="1" ht="11.25">
      <c r="B502" s="218"/>
      <c r="C502" s="219"/>
      <c r="D502" s="220" t="s">
        <v>157</v>
      </c>
      <c r="E502" s="221" t="s">
        <v>1</v>
      </c>
      <c r="F502" s="222" t="s">
        <v>188</v>
      </c>
      <c r="G502" s="219"/>
      <c r="H502" s="223">
        <v>1.38</v>
      </c>
      <c r="I502" s="224"/>
      <c r="J502" s="219"/>
      <c r="K502" s="219"/>
      <c r="L502" s="225"/>
      <c r="M502" s="226"/>
      <c r="N502" s="227"/>
      <c r="O502" s="227"/>
      <c r="P502" s="227"/>
      <c r="Q502" s="227"/>
      <c r="R502" s="227"/>
      <c r="S502" s="227"/>
      <c r="T502" s="228"/>
      <c r="AT502" s="229" t="s">
        <v>157</v>
      </c>
      <c r="AU502" s="229" t="s">
        <v>155</v>
      </c>
      <c r="AV502" s="13" t="s">
        <v>155</v>
      </c>
      <c r="AW502" s="13" t="s">
        <v>34</v>
      </c>
      <c r="AX502" s="13" t="s">
        <v>78</v>
      </c>
      <c r="AY502" s="229" t="s">
        <v>149</v>
      </c>
    </row>
    <row r="503" spans="1:65" s="14" customFormat="1" ht="11.25">
      <c r="B503" s="230"/>
      <c r="C503" s="231"/>
      <c r="D503" s="220" t="s">
        <v>157</v>
      </c>
      <c r="E503" s="232" t="s">
        <v>1</v>
      </c>
      <c r="F503" s="233" t="s">
        <v>160</v>
      </c>
      <c r="G503" s="231"/>
      <c r="H503" s="234">
        <v>4.6100000000000003</v>
      </c>
      <c r="I503" s="235"/>
      <c r="J503" s="231"/>
      <c r="K503" s="231"/>
      <c r="L503" s="236"/>
      <c r="M503" s="237"/>
      <c r="N503" s="238"/>
      <c r="O503" s="238"/>
      <c r="P503" s="238"/>
      <c r="Q503" s="238"/>
      <c r="R503" s="238"/>
      <c r="S503" s="238"/>
      <c r="T503" s="239"/>
      <c r="AT503" s="240" t="s">
        <v>157</v>
      </c>
      <c r="AU503" s="240" t="s">
        <v>155</v>
      </c>
      <c r="AV503" s="14" t="s">
        <v>154</v>
      </c>
      <c r="AW503" s="14" t="s">
        <v>34</v>
      </c>
      <c r="AX503" s="14" t="s">
        <v>86</v>
      </c>
      <c r="AY503" s="240" t="s">
        <v>149</v>
      </c>
    </row>
    <row r="504" spans="1:65" s="2" customFormat="1" ht="21.75" customHeight="1">
      <c r="A504" s="35"/>
      <c r="B504" s="36"/>
      <c r="C504" s="204" t="s">
        <v>704</v>
      </c>
      <c r="D504" s="204" t="s">
        <v>151</v>
      </c>
      <c r="E504" s="205" t="s">
        <v>705</v>
      </c>
      <c r="F504" s="206" t="s">
        <v>706</v>
      </c>
      <c r="G504" s="207" t="s">
        <v>90</v>
      </c>
      <c r="H504" s="208">
        <v>6.63</v>
      </c>
      <c r="I504" s="209"/>
      <c r="J504" s="210">
        <f>ROUND(I504*H504,2)</f>
        <v>0</v>
      </c>
      <c r="K504" s="211"/>
      <c r="L504" s="40"/>
      <c r="M504" s="212" t="s">
        <v>1</v>
      </c>
      <c r="N504" s="213" t="s">
        <v>44</v>
      </c>
      <c r="O504" s="72"/>
      <c r="P504" s="214">
        <f>O504*H504</f>
        <v>0</v>
      </c>
      <c r="Q504" s="214">
        <v>6.3499999999999997E-3</v>
      </c>
      <c r="R504" s="214">
        <f>Q504*H504</f>
        <v>4.2100499999999999E-2</v>
      </c>
      <c r="S504" s="214">
        <v>0</v>
      </c>
      <c r="T504" s="215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16" t="s">
        <v>255</v>
      </c>
      <c r="AT504" s="216" t="s">
        <v>151</v>
      </c>
      <c r="AU504" s="216" t="s">
        <v>155</v>
      </c>
      <c r="AY504" s="18" t="s">
        <v>149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155</v>
      </c>
      <c r="BK504" s="217">
        <f>ROUND(I504*H504,2)</f>
        <v>0</v>
      </c>
      <c r="BL504" s="18" t="s">
        <v>255</v>
      </c>
      <c r="BM504" s="216" t="s">
        <v>707</v>
      </c>
    </row>
    <row r="505" spans="1:65" s="13" customFormat="1" ht="11.25">
      <c r="B505" s="218"/>
      <c r="C505" s="219"/>
      <c r="D505" s="220" t="s">
        <v>157</v>
      </c>
      <c r="E505" s="221" t="s">
        <v>1</v>
      </c>
      <c r="F505" s="222" t="s">
        <v>186</v>
      </c>
      <c r="G505" s="219"/>
      <c r="H505" s="223">
        <v>1</v>
      </c>
      <c r="I505" s="224"/>
      <c r="J505" s="219"/>
      <c r="K505" s="219"/>
      <c r="L505" s="225"/>
      <c r="M505" s="226"/>
      <c r="N505" s="227"/>
      <c r="O505" s="227"/>
      <c r="P505" s="227"/>
      <c r="Q505" s="227"/>
      <c r="R505" s="227"/>
      <c r="S505" s="227"/>
      <c r="T505" s="228"/>
      <c r="AT505" s="229" t="s">
        <v>157</v>
      </c>
      <c r="AU505" s="229" t="s">
        <v>155</v>
      </c>
      <c r="AV505" s="13" t="s">
        <v>155</v>
      </c>
      <c r="AW505" s="13" t="s">
        <v>34</v>
      </c>
      <c r="AX505" s="13" t="s">
        <v>78</v>
      </c>
      <c r="AY505" s="229" t="s">
        <v>149</v>
      </c>
    </row>
    <row r="506" spans="1:65" s="13" customFormat="1" ht="11.25">
      <c r="B506" s="218"/>
      <c r="C506" s="219"/>
      <c r="D506" s="220" t="s">
        <v>157</v>
      </c>
      <c r="E506" s="221" t="s">
        <v>1</v>
      </c>
      <c r="F506" s="222" t="s">
        <v>688</v>
      </c>
      <c r="G506" s="219"/>
      <c r="H506" s="223">
        <v>4.25</v>
      </c>
      <c r="I506" s="224"/>
      <c r="J506" s="219"/>
      <c r="K506" s="219"/>
      <c r="L506" s="225"/>
      <c r="M506" s="226"/>
      <c r="N506" s="227"/>
      <c r="O506" s="227"/>
      <c r="P506" s="227"/>
      <c r="Q506" s="227"/>
      <c r="R506" s="227"/>
      <c r="S506" s="227"/>
      <c r="T506" s="228"/>
      <c r="AT506" s="229" t="s">
        <v>157</v>
      </c>
      <c r="AU506" s="229" t="s">
        <v>155</v>
      </c>
      <c r="AV506" s="13" t="s">
        <v>155</v>
      </c>
      <c r="AW506" s="13" t="s">
        <v>34</v>
      </c>
      <c r="AX506" s="13" t="s">
        <v>78</v>
      </c>
      <c r="AY506" s="229" t="s">
        <v>149</v>
      </c>
    </row>
    <row r="507" spans="1:65" s="13" customFormat="1" ht="11.25">
      <c r="B507" s="218"/>
      <c r="C507" s="219"/>
      <c r="D507" s="220" t="s">
        <v>157</v>
      </c>
      <c r="E507" s="221" t="s">
        <v>1</v>
      </c>
      <c r="F507" s="222" t="s">
        <v>188</v>
      </c>
      <c r="G507" s="219"/>
      <c r="H507" s="223">
        <v>1.38</v>
      </c>
      <c r="I507" s="224"/>
      <c r="J507" s="219"/>
      <c r="K507" s="219"/>
      <c r="L507" s="225"/>
      <c r="M507" s="226"/>
      <c r="N507" s="227"/>
      <c r="O507" s="227"/>
      <c r="P507" s="227"/>
      <c r="Q507" s="227"/>
      <c r="R507" s="227"/>
      <c r="S507" s="227"/>
      <c r="T507" s="228"/>
      <c r="AT507" s="229" t="s">
        <v>157</v>
      </c>
      <c r="AU507" s="229" t="s">
        <v>155</v>
      </c>
      <c r="AV507" s="13" t="s">
        <v>155</v>
      </c>
      <c r="AW507" s="13" t="s">
        <v>34</v>
      </c>
      <c r="AX507" s="13" t="s">
        <v>78</v>
      </c>
      <c r="AY507" s="229" t="s">
        <v>149</v>
      </c>
    </row>
    <row r="508" spans="1:65" s="14" customFormat="1" ht="11.25">
      <c r="B508" s="230"/>
      <c r="C508" s="231"/>
      <c r="D508" s="220" t="s">
        <v>157</v>
      </c>
      <c r="E508" s="232" t="s">
        <v>1</v>
      </c>
      <c r="F508" s="233" t="s">
        <v>160</v>
      </c>
      <c r="G508" s="231"/>
      <c r="H508" s="234">
        <v>6.63</v>
      </c>
      <c r="I508" s="235"/>
      <c r="J508" s="231"/>
      <c r="K508" s="231"/>
      <c r="L508" s="236"/>
      <c r="M508" s="237"/>
      <c r="N508" s="238"/>
      <c r="O508" s="238"/>
      <c r="P508" s="238"/>
      <c r="Q508" s="238"/>
      <c r="R508" s="238"/>
      <c r="S508" s="238"/>
      <c r="T508" s="239"/>
      <c r="AT508" s="240" t="s">
        <v>157</v>
      </c>
      <c r="AU508" s="240" t="s">
        <v>155</v>
      </c>
      <c r="AV508" s="14" t="s">
        <v>154</v>
      </c>
      <c r="AW508" s="14" t="s">
        <v>34</v>
      </c>
      <c r="AX508" s="14" t="s">
        <v>86</v>
      </c>
      <c r="AY508" s="240" t="s">
        <v>149</v>
      </c>
    </row>
    <row r="509" spans="1:65" s="2" customFormat="1" ht="33" customHeight="1">
      <c r="A509" s="35"/>
      <c r="B509" s="36"/>
      <c r="C509" s="262" t="s">
        <v>708</v>
      </c>
      <c r="D509" s="262" t="s">
        <v>368</v>
      </c>
      <c r="E509" s="263" t="s">
        <v>695</v>
      </c>
      <c r="F509" s="264" t="s">
        <v>696</v>
      </c>
      <c r="G509" s="265" t="s">
        <v>90</v>
      </c>
      <c r="H509" s="266">
        <v>7.2930000000000001</v>
      </c>
      <c r="I509" s="267"/>
      <c r="J509" s="268">
        <f>ROUND(I509*H509,2)</f>
        <v>0</v>
      </c>
      <c r="K509" s="269"/>
      <c r="L509" s="270"/>
      <c r="M509" s="271" t="s">
        <v>1</v>
      </c>
      <c r="N509" s="272" t="s">
        <v>44</v>
      </c>
      <c r="O509" s="72"/>
      <c r="P509" s="214">
        <f>O509*H509</f>
        <v>0</v>
      </c>
      <c r="Q509" s="214">
        <v>1.9199999999999998E-2</v>
      </c>
      <c r="R509" s="214">
        <f>Q509*H509</f>
        <v>0.1400256</v>
      </c>
      <c r="S509" s="214">
        <v>0</v>
      </c>
      <c r="T509" s="215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16" t="s">
        <v>363</v>
      </c>
      <c r="AT509" s="216" t="s">
        <v>368</v>
      </c>
      <c r="AU509" s="216" t="s">
        <v>155</v>
      </c>
      <c r="AY509" s="18" t="s">
        <v>149</v>
      </c>
      <c r="BE509" s="217">
        <f>IF(N509="základní",J509,0)</f>
        <v>0</v>
      </c>
      <c r="BF509" s="217">
        <f>IF(N509="snížená",J509,0)</f>
        <v>0</v>
      </c>
      <c r="BG509" s="217">
        <f>IF(N509="zákl. přenesená",J509,0)</f>
        <v>0</v>
      </c>
      <c r="BH509" s="217">
        <f>IF(N509="sníž. přenesená",J509,0)</f>
        <v>0</v>
      </c>
      <c r="BI509" s="217">
        <f>IF(N509="nulová",J509,0)</f>
        <v>0</v>
      </c>
      <c r="BJ509" s="18" t="s">
        <v>155</v>
      </c>
      <c r="BK509" s="217">
        <f>ROUND(I509*H509,2)</f>
        <v>0</v>
      </c>
      <c r="BL509" s="18" t="s">
        <v>255</v>
      </c>
      <c r="BM509" s="216" t="s">
        <v>709</v>
      </c>
    </row>
    <row r="510" spans="1:65" s="13" customFormat="1" ht="11.25">
      <c r="B510" s="218"/>
      <c r="C510" s="219"/>
      <c r="D510" s="220" t="s">
        <v>157</v>
      </c>
      <c r="E510" s="221" t="s">
        <v>1</v>
      </c>
      <c r="F510" s="222" t="s">
        <v>710</v>
      </c>
      <c r="G510" s="219"/>
      <c r="H510" s="223">
        <v>6.63</v>
      </c>
      <c r="I510" s="224"/>
      <c r="J510" s="219"/>
      <c r="K510" s="219"/>
      <c r="L510" s="225"/>
      <c r="M510" s="226"/>
      <c r="N510" s="227"/>
      <c r="O510" s="227"/>
      <c r="P510" s="227"/>
      <c r="Q510" s="227"/>
      <c r="R510" s="227"/>
      <c r="S510" s="227"/>
      <c r="T510" s="228"/>
      <c r="AT510" s="229" t="s">
        <v>157</v>
      </c>
      <c r="AU510" s="229" t="s">
        <v>155</v>
      </c>
      <c r="AV510" s="13" t="s">
        <v>155</v>
      </c>
      <c r="AW510" s="13" t="s">
        <v>34</v>
      </c>
      <c r="AX510" s="13" t="s">
        <v>86</v>
      </c>
      <c r="AY510" s="229" t="s">
        <v>149</v>
      </c>
    </row>
    <row r="511" spans="1:65" s="13" customFormat="1" ht="11.25">
      <c r="B511" s="218"/>
      <c r="C511" s="219"/>
      <c r="D511" s="220" t="s">
        <v>157</v>
      </c>
      <c r="E511" s="219"/>
      <c r="F511" s="222" t="s">
        <v>711</v>
      </c>
      <c r="G511" s="219"/>
      <c r="H511" s="223">
        <v>7.2930000000000001</v>
      </c>
      <c r="I511" s="224"/>
      <c r="J511" s="219"/>
      <c r="K511" s="219"/>
      <c r="L511" s="225"/>
      <c r="M511" s="226"/>
      <c r="N511" s="227"/>
      <c r="O511" s="227"/>
      <c r="P511" s="227"/>
      <c r="Q511" s="227"/>
      <c r="R511" s="227"/>
      <c r="S511" s="227"/>
      <c r="T511" s="228"/>
      <c r="AT511" s="229" t="s">
        <v>157</v>
      </c>
      <c r="AU511" s="229" t="s">
        <v>155</v>
      </c>
      <c r="AV511" s="13" t="s">
        <v>155</v>
      </c>
      <c r="AW511" s="13" t="s">
        <v>4</v>
      </c>
      <c r="AX511" s="13" t="s">
        <v>86</v>
      </c>
      <c r="AY511" s="229" t="s">
        <v>149</v>
      </c>
    </row>
    <row r="512" spans="1:65" s="2" customFormat="1" ht="16.5" customHeight="1">
      <c r="A512" s="35"/>
      <c r="B512" s="36"/>
      <c r="C512" s="204" t="s">
        <v>712</v>
      </c>
      <c r="D512" s="204" t="s">
        <v>151</v>
      </c>
      <c r="E512" s="205" t="s">
        <v>713</v>
      </c>
      <c r="F512" s="206" t="s">
        <v>714</v>
      </c>
      <c r="G512" s="207" t="s">
        <v>258</v>
      </c>
      <c r="H512" s="208">
        <v>15.3</v>
      </c>
      <c r="I512" s="209"/>
      <c r="J512" s="210">
        <f>ROUND(I512*H512,2)</f>
        <v>0</v>
      </c>
      <c r="K512" s="211"/>
      <c r="L512" s="40"/>
      <c r="M512" s="212" t="s">
        <v>1</v>
      </c>
      <c r="N512" s="213" t="s">
        <v>44</v>
      </c>
      <c r="O512" s="72"/>
      <c r="P512" s="214">
        <f>O512*H512</f>
        <v>0</v>
      </c>
      <c r="Q512" s="214">
        <v>3.0000000000000001E-5</v>
      </c>
      <c r="R512" s="214">
        <f>Q512*H512</f>
        <v>4.5900000000000004E-4</v>
      </c>
      <c r="S512" s="214">
        <v>0</v>
      </c>
      <c r="T512" s="215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16" t="s">
        <v>255</v>
      </c>
      <c r="AT512" s="216" t="s">
        <v>151</v>
      </c>
      <c r="AU512" s="216" t="s">
        <v>155</v>
      </c>
      <c r="AY512" s="18" t="s">
        <v>149</v>
      </c>
      <c r="BE512" s="217">
        <f>IF(N512="základní",J512,0)</f>
        <v>0</v>
      </c>
      <c r="BF512" s="217">
        <f>IF(N512="snížená",J512,0)</f>
        <v>0</v>
      </c>
      <c r="BG512" s="217">
        <f>IF(N512="zákl. přenesená",J512,0)</f>
        <v>0</v>
      </c>
      <c r="BH512" s="217">
        <f>IF(N512="sníž. přenesená",J512,0)</f>
        <v>0</v>
      </c>
      <c r="BI512" s="217">
        <f>IF(N512="nulová",J512,0)</f>
        <v>0</v>
      </c>
      <c r="BJ512" s="18" t="s">
        <v>155</v>
      </c>
      <c r="BK512" s="217">
        <f>ROUND(I512*H512,2)</f>
        <v>0</v>
      </c>
      <c r="BL512" s="18" t="s">
        <v>255</v>
      </c>
      <c r="BM512" s="216" t="s">
        <v>715</v>
      </c>
    </row>
    <row r="513" spans="1:65" s="13" customFormat="1" ht="11.25">
      <c r="B513" s="218"/>
      <c r="C513" s="219"/>
      <c r="D513" s="220" t="s">
        <v>157</v>
      </c>
      <c r="E513" s="221" t="s">
        <v>1</v>
      </c>
      <c r="F513" s="222" t="s">
        <v>693</v>
      </c>
      <c r="G513" s="219"/>
      <c r="H513" s="223">
        <v>3.4</v>
      </c>
      <c r="I513" s="224"/>
      <c r="J513" s="219"/>
      <c r="K513" s="219"/>
      <c r="L513" s="225"/>
      <c r="M513" s="226"/>
      <c r="N513" s="227"/>
      <c r="O513" s="227"/>
      <c r="P513" s="227"/>
      <c r="Q513" s="227"/>
      <c r="R513" s="227"/>
      <c r="S513" s="227"/>
      <c r="T513" s="228"/>
      <c r="AT513" s="229" t="s">
        <v>157</v>
      </c>
      <c r="AU513" s="229" t="s">
        <v>155</v>
      </c>
      <c r="AV513" s="13" t="s">
        <v>155</v>
      </c>
      <c r="AW513" s="13" t="s">
        <v>34</v>
      </c>
      <c r="AX513" s="13" t="s">
        <v>78</v>
      </c>
      <c r="AY513" s="229" t="s">
        <v>149</v>
      </c>
    </row>
    <row r="514" spans="1:65" s="13" customFormat="1" ht="11.25">
      <c r="B514" s="218"/>
      <c r="C514" s="219"/>
      <c r="D514" s="220" t="s">
        <v>157</v>
      </c>
      <c r="E514" s="221" t="s">
        <v>1</v>
      </c>
      <c r="F514" s="222" t="s">
        <v>716</v>
      </c>
      <c r="G514" s="219"/>
      <c r="H514" s="223">
        <v>7.8</v>
      </c>
      <c r="I514" s="224"/>
      <c r="J514" s="219"/>
      <c r="K514" s="219"/>
      <c r="L514" s="225"/>
      <c r="M514" s="226"/>
      <c r="N514" s="227"/>
      <c r="O514" s="227"/>
      <c r="P514" s="227"/>
      <c r="Q514" s="227"/>
      <c r="R514" s="227"/>
      <c r="S514" s="227"/>
      <c r="T514" s="228"/>
      <c r="AT514" s="229" t="s">
        <v>157</v>
      </c>
      <c r="AU514" s="229" t="s">
        <v>155</v>
      </c>
      <c r="AV514" s="13" t="s">
        <v>155</v>
      </c>
      <c r="AW514" s="13" t="s">
        <v>34</v>
      </c>
      <c r="AX514" s="13" t="s">
        <v>78</v>
      </c>
      <c r="AY514" s="229" t="s">
        <v>149</v>
      </c>
    </row>
    <row r="515" spans="1:65" s="13" customFormat="1" ht="11.25">
      <c r="B515" s="218"/>
      <c r="C515" s="219"/>
      <c r="D515" s="220" t="s">
        <v>157</v>
      </c>
      <c r="E515" s="221" t="s">
        <v>1</v>
      </c>
      <c r="F515" s="222" t="s">
        <v>717</v>
      </c>
      <c r="G515" s="219"/>
      <c r="H515" s="223">
        <v>4.0999999999999996</v>
      </c>
      <c r="I515" s="224"/>
      <c r="J515" s="219"/>
      <c r="K515" s="219"/>
      <c r="L515" s="225"/>
      <c r="M515" s="226"/>
      <c r="N515" s="227"/>
      <c r="O515" s="227"/>
      <c r="P515" s="227"/>
      <c r="Q515" s="227"/>
      <c r="R515" s="227"/>
      <c r="S515" s="227"/>
      <c r="T515" s="228"/>
      <c r="AT515" s="229" t="s">
        <v>157</v>
      </c>
      <c r="AU515" s="229" t="s">
        <v>155</v>
      </c>
      <c r="AV515" s="13" t="s">
        <v>155</v>
      </c>
      <c r="AW515" s="13" t="s">
        <v>34</v>
      </c>
      <c r="AX515" s="13" t="s">
        <v>78</v>
      </c>
      <c r="AY515" s="229" t="s">
        <v>149</v>
      </c>
    </row>
    <row r="516" spans="1:65" s="14" customFormat="1" ht="11.25">
      <c r="B516" s="230"/>
      <c r="C516" s="231"/>
      <c r="D516" s="220" t="s">
        <v>157</v>
      </c>
      <c r="E516" s="232" t="s">
        <v>1</v>
      </c>
      <c r="F516" s="233" t="s">
        <v>160</v>
      </c>
      <c r="G516" s="231"/>
      <c r="H516" s="234">
        <v>15.3</v>
      </c>
      <c r="I516" s="235"/>
      <c r="J516" s="231"/>
      <c r="K516" s="231"/>
      <c r="L516" s="236"/>
      <c r="M516" s="237"/>
      <c r="N516" s="238"/>
      <c r="O516" s="238"/>
      <c r="P516" s="238"/>
      <c r="Q516" s="238"/>
      <c r="R516" s="238"/>
      <c r="S516" s="238"/>
      <c r="T516" s="239"/>
      <c r="AT516" s="240" t="s">
        <v>157</v>
      </c>
      <c r="AU516" s="240" t="s">
        <v>155</v>
      </c>
      <c r="AV516" s="14" t="s">
        <v>154</v>
      </c>
      <c r="AW516" s="14" t="s">
        <v>34</v>
      </c>
      <c r="AX516" s="14" t="s">
        <v>86</v>
      </c>
      <c r="AY516" s="240" t="s">
        <v>149</v>
      </c>
    </row>
    <row r="517" spans="1:65" s="2" customFormat="1" ht="21.75" customHeight="1">
      <c r="A517" s="35"/>
      <c r="B517" s="36"/>
      <c r="C517" s="204" t="s">
        <v>718</v>
      </c>
      <c r="D517" s="204" t="s">
        <v>151</v>
      </c>
      <c r="E517" s="205" t="s">
        <v>719</v>
      </c>
      <c r="F517" s="206" t="s">
        <v>720</v>
      </c>
      <c r="G517" s="207" t="s">
        <v>324</v>
      </c>
      <c r="H517" s="208">
        <v>0.193</v>
      </c>
      <c r="I517" s="209"/>
      <c r="J517" s="210">
        <f>ROUND(I517*H517,2)</f>
        <v>0</v>
      </c>
      <c r="K517" s="211"/>
      <c r="L517" s="40"/>
      <c r="M517" s="212" t="s">
        <v>1</v>
      </c>
      <c r="N517" s="213" t="s">
        <v>44</v>
      </c>
      <c r="O517" s="72"/>
      <c r="P517" s="214">
        <f>O517*H517</f>
        <v>0</v>
      </c>
      <c r="Q517" s="214">
        <v>0</v>
      </c>
      <c r="R517" s="214">
        <f>Q517*H517</f>
        <v>0</v>
      </c>
      <c r="S517" s="214">
        <v>0</v>
      </c>
      <c r="T517" s="215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16" t="s">
        <v>255</v>
      </c>
      <c r="AT517" s="216" t="s">
        <v>151</v>
      </c>
      <c r="AU517" s="216" t="s">
        <v>155</v>
      </c>
      <c r="AY517" s="18" t="s">
        <v>149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155</v>
      </c>
      <c r="BK517" s="217">
        <f>ROUND(I517*H517,2)</f>
        <v>0</v>
      </c>
      <c r="BL517" s="18" t="s">
        <v>255</v>
      </c>
      <c r="BM517" s="216" t="s">
        <v>721</v>
      </c>
    </row>
    <row r="518" spans="1:65" s="2" customFormat="1" ht="21.75" customHeight="1">
      <c r="A518" s="35"/>
      <c r="B518" s="36"/>
      <c r="C518" s="204" t="s">
        <v>722</v>
      </c>
      <c r="D518" s="204" t="s">
        <v>151</v>
      </c>
      <c r="E518" s="205" t="s">
        <v>723</v>
      </c>
      <c r="F518" s="206" t="s">
        <v>724</v>
      </c>
      <c r="G518" s="207" t="s">
        <v>324</v>
      </c>
      <c r="H518" s="208">
        <v>0.193</v>
      </c>
      <c r="I518" s="209"/>
      <c r="J518" s="210">
        <f>ROUND(I518*H518,2)</f>
        <v>0</v>
      </c>
      <c r="K518" s="211"/>
      <c r="L518" s="40"/>
      <c r="M518" s="212" t="s">
        <v>1</v>
      </c>
      <c r="N518" s="213" t="s">
        <v>44</v>
      </c>
      <c r="O518" s="72"/>
      <c r="P518" s="214">
        <f>O518*H518</f>
        <v>0</v>
      </c>
      <c r="Q518" s="214">
        <v>0</v>
      </c>
      <c r="R518" s="214">
        <f>Q518*H518</f>
        <v>0</v>
      </c>
      <c r="S518" s="214">
        <v>0</v>
      </c>
      <c r="T518" s="215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16" t="s">
        <v>255</v>
      </c>
      <c r="AT518" s="216" t="s">
        <v>151</v>
      </c>
      <c r="AU518" s="216" t="s">
        <v>155</v>
      </c>
      <c r="AY518" s="18" t="s">
        <v>149</v>
      </c>
      <c r="BE518" s="217">
        <f>IF(N518="základní",J518,0)</f>
        <v>0</v>
      </c>
      <c r="BF518" s="217">
        <f>IF(N518="snížená",J518,0)</f>
        <v>0</v>
      </c>
      <c r="BG518" s="217">
        <f>IF(N518="zákl. přenesená",J518,0)</f>
        <v>0</v>
      </c>
      <c r="BH518" s="217">
        <f>IF(N518="sníž. přenesená",J518,0)</f>
        <v>0</v>
      </c>
      <c r="BI518" s="217">
        <f>IF(N518="nulová",J518,0)</f>
        <v>0</v>
      </c>
      <c r="BJ518" s="18" t="s">
        <v>155</v>
      </c>
      <c r="BK518" s="217">
        <f>ROUND(I518*H518,2)</f>
        <v>0</v>
      </c>
      <c r="BL518" s="18" t="s">
        <v>255</v>
      </c>
      <c r="BM518" s="216" t="s">
        <v>725</v>
      </c>
    </row>
    <row r="519" spans="1:65" s="12" customFormat="1" ht="22.9" customHeight="1">
      <c r="B519" s="189"/>
      <c r="C519" s="190"/>
      <c r="D519" s="191" t="s">
        <v>77</v>
      </c>
      <c r="E519" s="202" t="s">
        <v>726</v>
      </c>
      <c r="F519" s="202" t="s">
        <v>727</v>
      </c>
      <c r="G519" s="190"/>
      <c r="H519" s="190"/>
      <c r="I519" s="193"/>
      <c r="J519" s="203">
        <f>BK519</f>
        <v>0</v>
      </c>
      <c r="K519" s="190"/>
      <c r="L519" s="194"/>
      <c r="M519" s="195"/>
      <c r="N519" s="196"/>
      <c r="O519" s="196"/>
      <c r="P519" s="197">
        <f>SUM(P520:P525)</f>
        <v>0</v>
      </c>
      <c r="Q519" s="196"/>
      <c r="R519" s="197">
        <f>SUM(R520:R525)</f>
        <v>0</v>
      </c>
      <c r="S519" s="196"/>
      <c r="T519" s="198">
        <f>SUM(T520:T525)</f>
        <v>1.9725000000000001</v>
      </c>
      <c r="AR519" s="199" t="s">
        <v>155</v>
      </c>
      <c r="AT519" s="200" t="s">
        <v>77</v>
      </c>
      <c r="AU519" s="200" t="s">
        <v>86</v>
      </c>
      <c r="AY519" s="199" t="s">
        <v>149</v>
      </c>
      <c r="BK519" s="201">
        <f>SUM(BK520:BK525)</f>
        <v>0</v>
      </c>
    </row>
    <row r="520" spans="1:65" s="2" customFormat="1" ht="21.75" customHeight="1">
      <c r="A520" s="35"/>
      <c r="B520" s="36"/>
      <c r="C520" s="204" t="s">
        <v>728</v>
      </c>
      <c r="D520" s="204" t="s">
        <v>151</v>
      </c>
      <c r="E520" s="205" t="s">
        <v>729</v>
      </c>
      <c r="F520" s="206" t="s">
        <v>730</v>
      </c>
      <c r="G520" s="207" t="s">
        <v>90</v>
      </c>
      <c r="H520" s="208">
        <v>78.900000000000006</v>
      </c>
      <c r="I520" s="209"/>
      <c r="J520" s="210">
        <f>ROUND(I520*H520,2)</f>
        <v>0</v>
      </c>
      <c r="K520" s="211"/>
      <c r="L520" s="40"/>
      <c r="M520" s="212" t="s">
        <v>1</v>
      </c>
      <c r="N520" s="213" t="s">
        <v>44</v>
      </c>
      <c r="O520" s="72"/>
      <c r="P520" s="214">
        <f>O520*H520</f>
        <v>0</v>
      </c>
      <c r="Q520" s="214">
        <v>0</v>
      </c>
      <c r="R520" s="214">
        <f>Q520*H520</f>
        <v>0</v>
      </c>
      <c r="S520" s="214">
        <v>2.5000000000000001E-2</v>
      </c>
      <c r="T520" s="215">
        <f>S520*H520</f>
        <v>1.9725000000000001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16" t="s">
        <v>255</v>
      </c>
      <c r="AT520" s="216" t="s">
        <v>151</v>
      </c>
      <c r="AU520" s="216" t="s">
        <v>155</v>
      </c>
      <c r="AY520" s="18" t="s">
        <v>149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8" t="s">
        <v>155</v>
      </c>
      <c r="BK520" s="217">
        <f>ROUND(I520*H520,2)</f>
        <v>0</v>
      </c>
      <c r="BL520" s="18" t="s">
        <v>255</v>
      </c>
      <c r="BM520" s="216" t="s">
        <v>731</v>
      </c>
    </row>
    <row r="521" spans="1:65" s="13" customFormat="1" ht="11.25">
      <c r="B521" s="218"/>
      <c r="C521" s="219"/>
      <c r="D521" s="220" t="s">
        <v>157</v>
      </c>
      <c r="E521" s="221" t="s">
        <v>1</v>
      </c>
      <c r="F521" s="222" t="s">
        <v>181</v>
      </c>
      <c r="G521" s="219"/>
      <c r="H521" s="223">
        <v>22.08</v>
      </c>
      <c r="I521" s="224"/>
      <c r="J521" s="219"/>
      <c r="K521" s="219"/>
      <c r="L521" s="225"/>
      <c r="M521" s="226"/>
      <c r="N521" s="227"/>
      <c r="O521" s="227"/>
      <c r="P521" s="227"/>
      <c r="Q521" s="227"/>
      <c r="R521" s="227"/>
      <c r="S521" s="227"/>
      <c r="T521" s="228"/>
      <c r="AT521" s="229" t="s">
        <v>157</v>
      </c>
      <c r="AU521" s="229" t="s">
        <v>155</v>
      </c>
      <c r="AV521" s="13" t="s">
        <v>155</v>
      </c>
      <c r="AW521" s="13" t="s">
        <v>34</v>
      </c>
      <c r="AX521" s="13" t="s">
        <v>78</v>
      </c>
      <c r="AY521" s="229" t="s">
        <v>149</v>
      </c>
    </row>
    <row r="522" spans="1:65" s="13" customFormat="1" ht="11.25">
      <c r="B522" s="218"/>
      <c r="C522" s="219"/>
      <c r="D522" s="220" t="s">
        <v>157</v>
      </c>
      <c r="E522" s="221" t="s">
        <v>1</v>
      </c>
      <c r="F522" s="222" t="s">
        <v>182</v>
      </c>
      <c r="G522" s="219"/>
      <c r="H522" s="223">
        <v>16.32</v>
      </c>
      <c r="I522" s="224"/>
      <c r="J522" s="219"/>
      <c r="K522" s="219"/>
      <c r="L522" s="225"/>
      <c r="M522" s="226"/>
      <c r="N522" s="227"/>
      <c r="O522" s="227"/>
      <c r="P522" s="227"/>
      <c r="Q522" s="227"/>
      <c r="R522" s="227"/>
      <c r="S522" s="227"/>
      <c r="T522" s="228"/>
      <c r="AT522" s="229" t="s">
        <v>157</v>
      </c>
      <c r="AU522" s="229" t="s">
        <v>155</v>
      </c>
      <c r="AV522" s="13" t="s">
        <v>155</v>
      </c>
      <c r="AW522" s="13" t="s">
        <v>34</v>
      </c>
      <c r="AX522" s="13" t="s">
        <v>78</v>
      </c>
      <c r="AY522" s="229" t="s">
        <v>149</v>
      </c>
    </row>
    <row r="523" spans="1:65" s="13" customFormat="1" ht="11.25">
      <c r="B523" s="218"/>
      <c r="C523" s="219"/>
      <c r="D523" s="220" t="s">
        <v>157</v>
      </c>
      <c r="E523" s="221" t="s">
        <v>1</v>
      </c>
      <c r="F523" s="222" t="s">
        <v>183</v>
      </c>
      <c r="G523" s="219"/>
      <c r="H523" s="223">
        <v>21.6</v>
      </c>
      <c r="I523" s="224"/>
      <c r="J523" s="219"/>
      <c r="K523" s="219"/>
      <c r="L523" s="225"/>
      <c r="M523" s="226"/>
      <c r="N523" s="227"/>
      <c r="O523" s="227"/>
      <c r="P523" s="227"/>
      <c r="Q523" s="227"/>
      <c r="R523" s="227"/>
      <c r="S523" s="227"/>
      <c r="T523" s="228"/>
      <c r="AT523" s="229" t="s">
        <v>157</v>
      </c>
      <c r="AU523" s="229" t="s">
        <v>155</v>
      </c>
      <c r="AV523" s="13" t="s">
        <v>155</v>
      </c>
      <c r="AW523" s="13" t="s">
        <v>34</v>
      </c>
      <c r="AX523" s="13" t="s">
        <v>78</v>
      </c>
      <c r="AY523" s="229" t="s">
        <v>149</v>
      </c>
    </row>
    <row r="524" spans="1:65" s="13" customFormat="1" ht="11.25">
      <c r="B524" s="218"/>
      <c r="C524" s="219"/>
      <c r="D524" s="220" t="s">
        <v>157</v>
      </c>
      <c r="E524" s="221" t="s">
        <v>1</v>
      </c>
      <c r="F524" s="222" t="s">
        <v>362</v>
      </c>
      <c r="G524" s="219"/>
      <c r="H524" s="223">
        <v>18.899999999999999</v>
      </c>
      <c r="I524" s="224"/>
      <c r="J524" s="219"/>
      <c r="K524" s="219"/>
      <c r="L524" s="225"/>
      <c r="M524" s="226"/>
      <c r="N524" s="227"/>
      <c r="O524" s="227"/>
      <c r="P524" s="227"/>
      <c r="Q524" s="227"/>
      <c r="R524" s="227"/>
      <c r="S524" s="227"/>
      <c r="T524" s="228"/>
      <c r="AT524" s="229" t="s">
        <v>157</v>
      </c>
      <c r="AU524" s="229" t="s">
        <v>155</v>
      </c>
      <c r="AV524" s="13" t="s">
        <v>155</v>
      </c>
      <c r="AW524" s="13" t="s">
        <v>34</v>
      </c>
      <c r="AX524" s="13" t="s">
        <v>78</v>
      </c>
      <c r="AY524" s="229" t="s">
        <v>149</v>
      </c>
    </row>
    <row r="525" spans="1:65" s="14" customFormat="1" ht="11.25">
      <c r="B525" s="230"/>
      <c r="C525" s="231"/>
      <c r="D525" s="220" t="s">
        <v>157</v>
      </c>
      <c r="E525" s="232" t="s">
        <v>1</v>
      </c>
      <c r="F525" s="233" t="s">
        <v>160</v>
      </c>
      <c r="G525" s="231"/>
      <c r="H525" s="234">
        <v>78.900000000000006</v>
      </c>
      <c r="I525" s="235"/>
      <c r="J525" s="231"/>
      <c r="K525" s="231"/>
      <c r="L525" s="236"/>
      <c r="M525" s="237"/>
      <c r="N525" s="238"/>
      <c r="O525" s="238"/>
      <c r="P525" s="238"/>
      <c r="Q525" s="238"/>
      <c r="R525" s="238"/>
      <c r="S525" s="238"/>
      <c r="T525" s="239"/>
      <c r="AT525" s="240" t="s">
        <v>157</v>
      </c>
      <c r="AU525" s="240" t="s">
        <v>155</v>
      </c>
      <c r="AV525" s="14" t="s">
        <v>154</v>
      </c>
      <c r="AW525" s="14" t="s">
        <v>34</v>
      </c>
      <c r="AX525" s="14" t="s">
        <v>86</v>
      </c>
      <c r="AY525" s="240" t="s">
        <v>149</v>
      </c>
    </row>
    <row r="526" spans="1:65" s="12" customFormat="1" ht="22.9" customHeight="1">
      <c r="B526" s="189"/>
      <c r="C526" s="190"/>
      <c r="D526" s="191" t="s">
        <v>77</v>
      </c>
      <c r="E526" s="202" t="s">
        <v>732</v>
      </c>
      <c r="F526" s="202" t="s">
        <v>733</v>
      </c>
      <c r="G526" s="190"/>
      <c r="H526" s="190"/>
      <c r="I526" s="193"/>
      <c r="J526" s="203">
        <f>BK526</f>
        <v>0</v>
      </c>
      <c r="K526" s="190"/>
      <c r="L526" s="194"/>
      <c r="M526" s="195"/>
      <c r="N526" s="196"/>
      <c r="O526" s="196"/>
      <c r="P526" s="197">
        <f>SUM(P527:P579)</f>
        <v>0</v>
      </c>
      <c r="Q526" s="196"/>
      <c r="R526" s="197">
        <f>SUM(R527:R579)</f>
        <v>0.45325304</v>
      </c>
      <c r="S526" s="196"/>
      <c r="T526" s="198">
        <f>SUM(T527:T579)</f>
        <v>7.2600000000000012E-2</v>
      </c>
      <c r="AR526" s="199" t="s">
        <v>155</v>
      </c>
      <c r="AT526" s="200" t="s">
        <v>77</v>
      </c>
      <c r="AU526" s="200" t="s">
        <v>86</v>
      </c>
      <c r="AY526" s="199" t="s">
        <v>149</v>
      </c>
      <c r="BK526" s="201">
        <f>SUM(BK527:BK579)</f>
        <v>0</v>
      </c>
    </row>
    <row r="527" spans="1:65" s="2" customFormat="1" ht="16.5" customHeight="1">
      <c r="A527" s="35"/>
      <c r="B527" s="36"/>
      <c r="C527" s="204" t="s">
        <v>734</v>
      </c>
      <c r="D527" s="204" t="s">
        <v>151</v>
      </c>
      <c r="E527" s="205" t="s">
        <v>735</v>
      </c>
      <c r="F527" s="206" t="s">
        <v>736</v>
      </c>
      <c r="G527" s="207" t="s">
        <v>90</v>
      </c>
      <c r="H527" s="208">
        <v>104.79</v>
      </c>
      <c r="I527" s="209"/>
      <c r="J527" s="210">
        <f>ROUND(I527*H527,2)</f>
        <v>0</v>
      </c>
      <c r="K527" s="211"/>
      <c r="L527" s="40"/>
      <c r="M527" s="212" t="s">
        <v>1</v>
      </c>
      <c r="N527" s="213" t="s">
        <v>44</v>
      </c>
      <c r="O527" s="72"/>
      <c r="P527" s="214">
        <f>O527*H527</f>
        <v>0</v>
      </c>
      <c r="Q527" s="214">
        <v>0</v>
      </c>
      <c r="R527" s="214">
        <f>Q527*H527</f>
        <v>0</v>
      </c>
      <c r="S527" s="214">
        <v>0</v>
      </c>
      <c r="T527" s="215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16" t="s">
        <v>255</v>
      </c>
      <c r="AT527" s="216" t="s">
        <v>151</v>
      </c>
      <c r="AU527" s="216" t="s">
        <v>155</v>
      </c>
      <c r="AY527" s="18" t="s">
        <v>149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8" t="s">
        <v>155</v>
      </c>
      <c r="BK527" s="217">
        <f>ROUND(I527*H527,2)</f>
        <v>0</v>
      </c>
      <c r="BL527" s="18" t="s">
        <v>255</v>
      </c>
      <c r="BM527" s="216" t="s">
        <v>737</v>
      </c>
    </row>
    <row r="528" spans="1:65" s="13" customFormat="1" ht="11.25">
      <c r="B528" s="218"/>
      <c r="C528" s="219"/>
      <c r="D528" s="220" t="s">
        <v>157</v>
      </c>
      <c r="E528" s="221" t="s">
        <v>1</v>
      </c>
      <c r="F528" s="222" t="s">
        <v>88</v>
      </c>
      <c r="G528" s="219"/>
      <c r="H528" s="223">
        <v>104.79</v>
      </c>
      <c r="I528" s="224"/>
      <c r="J528" s="219"/>
      <c r="K528" s="219"/>
      <c r="L528" s="225"/>
      <c r="M528" s="226"/>
      <c r="N528" s="227"/>
      <c r="O528" s="227"/>
      <c r="P528" s="227"/>
      <c r="Q528" s="227"/>
      <c r="R528" s="227"/>
      <c r="S528" s="227"/>
      <c r="T528" s="228"/>
      <c r="AT528" s="229" t="s">
        <v>157</v>
      </c>
      <c r="AU528" s="229" t="s">
        <v>155</v>
      </c>
      <c r="AV528" s="13" t="s">
        <v>155</v>
      </c>
      <c r="AW528" s="13" t="s">
        <v>34</v>
      </c>
      <c r="AX528" s="13" t="s">
        <v>86</v>
      </c>
      <c r="AY528" s="229" t="s">
        <v>149</v>
      </c>
    </row>
    <row r="529" spans="1:65" s="2" customFormat="1" ht="16.5" customHeight="1">
      <c r="A529" s="35"/>
      <c r="B529" s="36"/>
      <c r="C529" s="204" t="s">
        <v>738</v>
      </c>
      <c r="D529" s="204" t="s">
        <v>151</v>
      </c>
      <c r="E529" s="205" t="s">
        <v>739</v>
      </c>
      <c r="F529" s="206" t="s">
        <v>740</v>
      </c>
      <c r="G529" s="207" t="s">
        <v>90</v>
      </c>
      <c r="H529" s="208">
        <v>104.79</v>
      </c>
      <c r="I529" s="209"/>
      <c r="J529" s="210">
        <f>ROUND(I529*H529,2)</f>
        <v>0</v>
      </c>
      <c r="K529" s="211"/>
      <c r="L529" s="40"/>
      <c r="M529" s="212" t="s">
        <v>1</v>
      </c>
      <c r="N529" s="213" t="s">
        <v>44</v>
      </c>
      <c r="O529" s="72"/>
      <c r="P529" s="214">
        <f>O529*H529</f>
        <v>0</v>
      </c>
      <c r="Q529" s="214">
        <v>0</v>
      </c>
      <c r="R529" s="214">
        <f>Q529*H529</f>
        <v>0</v>
      </c>
      <c r="S529" s="214">
        <v>0</v>
      </c>
      <c r="T529" s="215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16" t="s">
        <v>255</v>
      </c>
      <c r="AT529" s="216" t="s">
        <v>151</v>
      </c>
      <c r="AU529" s="216" t="s">
        <v>155</v>
      </c>
      <c r="AY529" s="18" t="s">
        <v>149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155</v>
      </c>
      <c r="BK529" s="217">
        <f>ROUND(I529*H529,2)</f>
        <v>0</v>
      </c>
      <c r="BL529" s="18" t="s">
        <v>255</v>
      </c>
      <c r="BM529" s="216" t="s">
        <v>741</v>
      </c>
    </row>
    <row r="530" spans="1:65" s="13" customFormat="1" ht="11.25">
      <c r="B530" s="218"/>
      <c r="C530" s="219"/>
      <c r="D530" s="220" t="s">
        <v>157</v>
      </c>
      <c r="E530" s="221" t="s">
        <v>1</v>
      </c>
      <c r="F530" s="222" t="s">
        <v>88</v>
      </c>
      <c r="G530" s="219"/>
      <c r="H530" s="223">
        <v>104.79</v>
      </c>
      <c r="I530" s="224"/>
      <c r="J530" s="219"/>
      <c r="K530" s="219"/>
      <c r="L530" s="225"/>
      <c r="M530" s="226"/>
      <c r="N530" s="227"/>
      <c r="O530" s="227"/>
      <c r="P530" s="227"/>
      <c r="Q530" s="227"/>
      <c r="R530" s="227"/>
      <c r="S530" s="227"/>
      <c r="T530" s="228"/>
      <c r="AT530" s="229" t="s">
        <v>157</v>
      </c>
      <c r="AU530" s="229" t="s">
        <v>155</v>
      </c>
      <c r="AV530" s="13" t="s">
        <v>155</v>
      </c>
      <c r="AW530" s="13" t="s">
        <v>34</v>
      </c>
      <c r="AX530" s="13" t="s">
        <v>86</v>
      </c>
      <c r="AY530" s="229" t="s">
        <v>149</v>
      </c>
    </row>
    <row r="531" spans="1:65" s="2" customFormat="1" ht="21.75" customHeight="1">
      <c r="A531" s="35"/>
      <c r="B531" s="36"/>
      <c r="C531" s="204" t="s">
        <v>742</v>
      </c>
      <c r="D531" s="204" t="s">
        <v>151</v>
      </c>
      <c r="E531" s="205" t="s">
        <v>743</v>
      </c>
      <c r="F531" s="206" t="s">
        <v>744</v>
      </c>
      <c r="G531" s="207" t="s">
        <v>90</v>
      </c>
      <c r="H531" s="208">
        <v>98.28</v>
      </c>
      <c r="I531" s="209"/>
      <c r="J531" s="210">
        <f>ROUND(I531*H531,2)</f>
        <v>0</v>
      </c>
      <c r="K531" s="211"/>
      <c r="L531" s="40"/>
      <c r="M531" s="212" t="s">
        <v>1</v>
      </c>
      <c r="N531" s="213" t="s">
        <v>44</v>
      </c>
      <c r="O531" s="72"/>
      <c r="P531" s="214">
        <f>O531*H531</f>
        <v>0</v>
      </c>
      <c r="Q531" s="214">
        <v>3.0000000000000001E-5</v>
      </c>
      <c r="R531" s="214">
        <f>Q531*H531</f>
        <v>2.9483999999999999E-3</v>
      </c>
      <c r="S531" s="214">
        <v>0</v>
      </c>
      <c r="T531" s="215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16" t="s">
        <v>255</v>
      </c>
      <c r="AT531" s="216" t="s">
        <v>151</v>
      </c>
      <c r="AU531" s="216" t="s">
        <v>155</v>
      </c>
      <c r="AY531" s="18" t="s">
        <v>149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8" t="s">
        <v>155</v>
      </c>
      <c r="BK531" s="217">
        <f>ROUND(I531*H531,2)</f>
        <v>0</v>
      </c>
      <c r="BL531" s="18" t="s">
        <v>255</v>
      </c>
      <c r="BM531" s="216" t="s">
        <v>745</v>
      </c>
    </row>
    <row r="532" spans="1:65" s="13" customFormat="1" ht="11.25">
      <c r="B532" s="218"/>
      <c r="C532" s="219"/>
      <c r="D532" s="220" t="s">
        <v>157</v>
      </c>
      <c r="E532" s="221" t="s">
        <v>1</v>
      </c>
      <c r="F532" s="222" t="s">
        <v>180</v>
      </c>
      <c r="G532" s="219"/>
      <c r="H532" s="223">
        <v>11.22</v>
      </c>
      <c r="I532" s="224"/>
      <c r="J532" s="219"/>
      <c r="K532" s="219"/>
      <c r="L532" s="225"/>
      <c r="M532" s="226"/>
      <c r="N532" s="227"/>
      <c r="O532" s="227"/>
      <c r="P532" s="227"/>
      <c r="Q532" s="227"/>
      <c r="R532" s="227"/>
      <c r="S532" s="227"/>
      <c r="T532" s="228"/>
      <c r="AT532" s="229" t="s">
        <v>157</v>
      </c>
      <c r="AU532" s="229" t="s">
        <v>155</v>
      </c>
      <c r="AV532" s="13" t="s">
        <v>155</v>
      </c>
      <c r="AW532" s="13" t="s">
        <v>34</v>
      </c>
      <c r="AX532" s="13" t="s">
        <v>78</v>
      </c>
      <c r="AY532" s="229" t="s">
        <v>149</v>
      </c>
    </row>
    <row r="533" spans="1:65" s="13" customFormat="1" ht="11.25">
      <c r="B533" s="218"/>
      <c r="C533" s="219"/>
      <c r="D533" s="220" t="s">
        <v>157</v>
      </c>
      <c r="E533" s="221" t="s">
        <v>1</v>
      </c>
      <c r="F533" s="222" t="s">
        <v>181</v>
      </c>
      <c r="G533" s="219"/>
      <c r="H533" s="223">
        <v>22.08</v>
      </c>
      <c r="I533" s="224"/>
      <c r="J533" s="219"/>
      <c r="K533" s="219"/>
      <c r="L533" s="225"/>
      <c r="M533" s="226"/>
      <c r="N533" s="227"/>
      <c r="O533" s="227"/>
      <c r="P533" s="227"/>
      <c r="Q533" s="227"/>
      <c r="R533" s="227"/>
      <c r="S533" s="227"/>
      <c r="T533" s="228"/>
      <c r="AT533" s="229" t="s">
        <v>157</v>
      </c>
      <c r="AU533" s="229" t="s">
        <v>155</v>
      </c>
      <c r="AV533" s="13" t="s">
        <v>155</v>
      </c>
      <c r="AW533" s="13" t="s">
        <v>34</v>
      </c>
      <c r="AX533" s="13" t="s">
        <v>78</v>
      </c>
      <c r="AY533" s="229" t="s">
        <v>149</v>
      </c>
    </row>
    <row r="534" spans="1:65" s="13" customFormat="1" ht="11.25">
      <c r="B534" s="218"/>
      <c r="C534" s="219"/>
      <c r="D534" s="220" t="s">
        <v>157</v>
      </c>
      <c r="E534" s="221" t="s">
        <v>1</v>
      </c>
      <c r="F534" s="222" t="s">
        <v>182</v>
      </c>
      <c r="G534" s="219"/>
      <c r="H534" s="223">
        <v>16.32</v>
      </c>
      <c r="I534" s="224"/>
      <c r="J534" s="219"/>
      <c r="K534" s="219"/>
      <c r="L534" s="225"/>
      <c r="M534" s="226"/>
      <c r="N534" s="227"/>
      <c r="O534" s="227"/>
      <c r="P534" s="227"/>
      <c r="Q534" s="227"/>
      <c r="R534" s="227"/>
      <c r="S534" s="227"/>
      <c r="T534" s="228"/>
      <c r="AT534" s="229" t="s">
        <v>157</v>
      </c>
      <c r="AU534" s="229" t="s">
        <v>155</v>
      </c>
      <c r="AV534" s="13" t="s">
        <v>155</v>
      </c>
      <c r="AW534" s="13" t="s">
        <v>34</v>
      </c>
      <c r="AX534" s="13" t="s">
        <v>78</v>
      </c>
      <c r="AY534" s="229" t="s">
        <v>149</v>
      </c>
    </row>
    <row r="535" spans="1:65" s="13" customFormat="1" ht="11.25">
      <c r="B535" s="218"/>
      <c r="C535" s="219"/>
      <c r="D535" s="220" t="s">
        <v>157</v>
      </c>
      <c r="E535" s="221" t="s">
        <v>1</v>
      </c>
      <c r="F535" s="222" t="s">
        <v>183</v>
      </c>
      <c r="G535" s="219"/>
      <c r="H535" s="223">
        <v>21.6</v>
      </c>
      <c r="I535" s="224"/>
      <c r="J535" s="219"/>
      <c r="K535" s="219"/>
      <c r="L535" s="225"/>
      <c r="M535" s="226"/>
      <c r="N535" s="227"/>
      <c r="O535" s="227"/>
      <c r="P535" s="227"/>
      <c r="Q535" s="227"/>
      <c r="R535" s="227"/>
      <c r="S535" s="227"/>
      <c r="T535" s="228"/>
      <c r="AT535" s="229" t="s">
        <v>157</v>
      </c>
      <c r="AU535" s="229" t="s">
        <v>155</v>
      </c>
      <c r="AV535" s="13" t="s">
        <v>155</v>
      </c>
      <c r="AW535" s="13" t="s">
        <v>34</v>
      </c>
      <c r="AX535" s="13" t="s">
        <v>78</v>
      </c>
      <c r="AY535" s="229" t="s">
        <v>149</v>
      </c>
    </row>
    <row r="536" spans="1:65" s="13" customFormat="1" ht="11.25">
      <c r="B536" s="218"/>
      <c r="C536" s="219"/>
      <c r="D536" s="220" t="s">
        <v>157</v>
      </c>
      <c r="E536" s="221" t="s">
        <v>1</v>
      </c>
      <c r="F536" s="222" t="s">
        <v>184</v>
      </c>
      <c r="G536" s="219"/>
      <c r="H536" s="223">
        <v>18.899999999999999</v>
      </c>
      <c r="I536" s="224"/>
      <c r="J536" s="219"/>
      <c r="K536" s="219"/>
      <c r="L536" s="225"/>
      <c r="M536" s="226"/>
      <c r="N536" s="227"/>
      <c r="O536" s="227"/>
      <c r="P536" s="227"/>
      <c r="Q536" s="227"/>
      <c r="R536" s="227"/>
      <c r="S536" s="227"/>
      <c r="T536" s="228"/>
      <c r="AT536" s="229" t="s">
        <v>157</v>
      </c>
      <c r="AU536" s="229" t="s">
        <v>155</v>
      </c>
      <c r="AV536" s="13" t="s">
        <v>155</v>
      </c>
      <c r="AW536" s="13" t="s">
        <v>34</v>
      </c>
      <c r="AX536" s="13" t="s">
        <v>78</v>
      </c>
      <c r="AY536" s="229" t="s">
        <v>149</v>
      </c>
    </row>
    <row r="537" spans="1:65" s="13" customFormat="1" ht="11.25">
      <c r="B537" s="218"/>
      <c r="C537" s="219"/>
      <c r="D537" s="220" t="s">
        <v>157</v>
      </c>
      <c r="E537" s="221" t="s">
        <v>1</v>
      </c>
      <c r="F537" s="222" t="s">
        <v>746</v>
      </c>
      <c r="G537" s="219"/>
      <c r="H537" s="223">
        <v>8.16</v>
      </c>
      <c r="I537" s="224"/>
      <c r="J537" s="219"/>
      <c r="K537" s="219"/>
      <c r="L537" s="225"/>
      <c r="M537" s="226"/>
      <c r="N537" s="227"/>
      <c r="O537" s="227"/>
      <c r="P537" s="227"/>
      <c r="Q537" s="227"/>
      <c r="R537" s="227"/>
      <c r="S537" s="227"/>
      <c r="T537" s="228"/>
      <c r="AT537" s="229" t="s">
        <v>157</v>
      </c>
      <c r="AU537" s="229" t="s">
        <v>155</v>
      </c>
      <c r="AV537" s="13" t="s">
        <v>155</v>
      </c>
      <c r="AW537" s="13" t="s">
        <v>34</v>
      </c>
      <c r="AX537" s="13" t="s">
        <v>78</v>
      </c>
      <c r="AY537" s="229" t="s">
        <v>149</v>
      </c>
    </row>
    <row r="538" spans="1:65" s="14" customFormat="1" ht="11.25">
      <c r="B538" s="230"/>
      <c r="C538" s="231"/>
      <c r="D538" s="220" t="s">
        <v>157</v>
      </c>
      <c r="E538" s="232" t="s">
        <v>1</v>
      </c>
      <c r="F538" s="233" t="s">
        <v>160</v>
      </c>
      <c r="G538" s="231"/>
      <c r="H538" s="234">
        <v>98.28</v>
      </c>
      <c r="I538" s="235"/>
      <c r="J538" s="231"/>
      <c r="K538" s="231"/>
      <c r="L538" s="236"/>
      <c r="M538" s="237"/>
      <c r="N538" s="238"/>
      <c r="O538" s="238"/>
      <c r="P538" s="238"/>
      <c r="Q538" s="238"/>
      <c r="R538" s="238"/>
      <c r="S538" s="238"/>
      <c r="T538" s="239"/>
      <c r="AT538" s="240" t="s">
        <v>157</v>
      </c>
      <c r="AU538" s="240" t="s">
        <v>155</v>
      </c>
      <c r="AV538" s="14" t="s">
        <v>154</v>
      </c>
      <c r="AW538" s="14" t="s">
        <v>34</v>
      </c>
      <c r="AX538" s="14" t="s">
        <v>86</v>
      </c>
      <c r="AY538" s="240" t="s">
        <v>149</v>
      </c>
    </row>
    <row r="539" spans="1:65" s="2" customFormat="1" ht="21.75" customHeight="1">
      <c r="A539" s="35"/>
      <c r="B539" s="36"/>
      <c r="C539" s="204" t="s">
        <v>747</v>
      </c>
      <c r="D539" s="204" t="s">
        <v>151</v>
      </c>
      <c r="E539" s="205" t="s">
        <v>748</v>
      </c>
      <c r="F539" s="206" t="s">
        <v>749</v>
      </c>
      <c r="G539" s="207" t="s">
        <v>90</v>
      </c>
      <c r="H539" s="208">
        <v>21.28</v>
      </c>
      <c r="I539" s="209"/>
      <c r="J539" s="210">
        <f>ROUND(I539*H539,2)</f>
        <v>0</v>
      </c>
      <c r="K539" s="211"/>
      <c r="L539" s="40"/>
      <c r="M539" s="212" t="s">
        <v>1</v>
      </c>
      <c r="N539" s="213" t="s">
        <v>44</v>
      </c>
      <c r="O539" s="72"/>
      <c r="P539" s="214">
        <f>O539*H539</f>
        <v>0</v>
      </c>
      <c r="Q539" s="214">
        <v>0</v>
      </c>
      <c r="R539" s="214">
        <f>Q539*H539</f>
        <v>0</v>
      </c>
      <c r="S539" s="214">
        <v>3.0000000000000001E-3</v>
      </c>
      <c r="T539" s="215">
        <f>S539*H539</f>
        <v>6.3840000000000008E-2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16" t="s">
        <v>255</v>
      </c>
      <c r="AT539" s="216" t="s">
        <v>151</v>
      </c>
      <c r="AU539" s="216" t="s">
        <v>155</v>
      </c>
      <c r="AY539" s="18" t="s">
        <v>149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8" t="s">
        <v>155</v>
      </c>
      <c r="BK539" s="217">
        <f>ROUND(I539*H539,2)</f>
        <v>0</v>
      </c>
      <c r="BL539" s="18" t="s">
        <v>255</v>
      </c>
      <c r="BM539" s="216" t="s">
        <v>750</v>
      </c>
    </row>
    <row r="540" spans="1:65" s="13" customFormat="1" ht="11.25">
      <c r="B540" s="218"/>
      <c r="C540" s="219"/>
      <c r="D540" s="220" t="s">
        <v>157</v>
      </c>
      <c r="E540" s="221" t="s">
        <v>1</v>
      </c>
      <c r="F540" s="222" t="s">
        <v>180</v>
      </c>
      <c r="G540" s="219"/>
      <c r="H540" s="223">
        <v>11.22</v>
      </c>
      <c r="I540" s="224"/>
      <c r="J540" s="219"/>
      <c r="K540" s="219"/>
      <c r="L540" s="225"/>
      <c r="M540" s="226"/>
      <c r="N540" s="227"/>
      <c r="O540" s="227"/>
      <c r="P540" s="227"/>
      <c r="Q540" s="227"/>
      <c r="R540" s="227"/>
      <c r="S540" s="227"/>
      <c r="T540" s="228"/>
      <c r="AT540" s="229" t="s">
        <v>157</v>
      </c>
      <c r="AU540" s="229" t="s">
        <v>155</v>
      </c>
      <c r="AV540" s="13" t="s">
        <v>155</v>
      </c>
      <c r="AW540" s="13" t="s">
        <v>34</v>
      </c>
      <c r="AX540" s="13" t="s">
        <v>78</v>
      </c>
      <c r="AY540" s="229" t="s">
        <v>149</v>
      </c>
    </row>
    <row r="541" spans="1:65" s="13" customFormat="1" ht="11.25">
      <c r="B541" s="218"/>
      <c r="C541" s="219"/>
      <c r="D541" s="220" t="s">
        <v>157</v>
      </c>
      <c r="E541" s="221" t="s">
        <v>1</v>
      </c>
      <c r="F541" s="222" t="s">
        <v>185</v>
      </c>
      <c r="G541" s="219"/>
      <c r="H541" s="223">
        <v>9.06</v>
      </c>
      <c r="I541" s="224"/>
      <c r="J541" s="219"/>
      <c r="K541" s="219"/>
      <c r="L541" s="225"/>
      <c r="M541" s="226"/>
      <c r="N541" s="227"/>
      <c r="O541" s="227"/>
      <c r="P541" s="227"/>
      <c r="Q541" s="227"/>
      <c r="R541" s="227"/>
      <c r="S541" s="227"/>
      <c r="T541" s="228"/>
      <c r="AT541" s="229" t="s">
        <v>157</v>
      </c>
      <c r="AU541" s="229" t="s">
        <v>155</v>
      </c>
      <c r="AV541" s="13" t="s">
        <v>155</v>
      </c>
      <c r="AW541" s="13" t="s">
        <v>34</v>
      </c>
      <c r="AX541" s="13" t="s">
        <v>78</v>
      </c>
      <c r="AY541" s="229" t="s">
        <v>149</v>
      </c>
    </row>
    <row r="542" spans="1:65" s="13" customFormat="1" ht="11.25">
      <c r="B542" s="218"/>
      <c r="C542" s="219"/>
      <c r="D542" s="220" t="s">
        <v>157</v>
      </c>
      <c r="E542" s="221" t="s">
        <v>1</v>
      </c>
      <c r="F542" s="222" t="s">
        <v>186</v>
      </c>
      <c r="G542" s="219"/>
      <c r="H542" s="223">
        <v>1</v>
      </c>
      <c r="I542" s="224"/>
      <c r="J542" s="219"/>
      <c r="K542" s="219"/>
      <c r="L542" s="225"/>
      <c r="M542" s="226"/>
      <c r="N542" s="227"/>
      <c r="O542" s="227"/>
      <c r="P542" s="227"/>
      <c r="Q542" s="227"/>
      <c r="R542" s="227"/>
      <c r="S542" s="227"/>
      <c r="T542" s="228"/>
      <c r="AT542" s="229" t="s">
        <v>157</v>
      </c>
      <c r="AU542" s="229" t="s">
        <v>155</v>
      </c>
      <c r="AV542" s="13" t="s">
        <v>155</v>
      </c>
      <c r="AW542" s="13" t="s">
        <v>34</v>
      </c>
      <c r="AX542" s="13" t="s">
        <v>78</v>
      </c>
      <c r="AY542" s="229" t="s">
        <v>149</v>
      </c>
    </row>
    <row r="543" spans="1:65" s="14" customFormat="1" ht="11.25">
      <c r="B543" s="230"/>
      <c r="C543" s="231"/>
      <c r="D543" s="220" t="s">
        <v>157</v>
      </c>
      <c r="E543" s="232" t="s">
        <v>1</v>
      </c>
      <c r="F543" s="233" t="s">
        <v>160</v>
      </c>
      <c r="G543" s="231"/>
      <c r="H543" s="234">
        <v>21.28</v>
      </c>
      <c r="I543" s="235"/>
      <c r="J543" s="231"/>
      <c r="K543" s="231"/>
      <c r="L543" s="236"/>
      <c r="M543" s="237"/>
      <c r="N543" s="238"/>
      <c r="O543" s="238"/>
      <c r="P543" s="238"/>
      <c r="Q543" s="238"/>
      <c r="R543" s="238"/>
      <c r="S543" s="238"/>
      <c r="T543" s="239"/>
      <c r="AT543" s="240" t="s">
        <v>157</v>
      </c>
      <c r="AU543" s="240" t="s">
        <v>155</v>
      </c>
      <c r="AV543" s="14" t="s">
        <v>154</v>
      </c>
      <c r="AW543" s="14" t="s">
        <v>34</v>
      </c>
      <c r="AX543" s="14" t="s">
        <v>86</v>
      </c>
      <c r="AY543" s="240" t="s">
        <v>149</v>
      </c>
    </row>
    <row r="544" spans="1:65" s="2" customFormat="1" ht="16.5" customHeight="1">
      <c r="A544" s="35"/>
      <c r="B544" s="36"/>
      <c r="C544" s="204" t="s">
        <v>751</v>
      </c>
      <c r="D544" s="204" t="s">
        <v>151</v>
      </c>
      <c r="E544" s="205" t="s">
        <v>752</v>
      </c>
      <c r="F544" s="206" t="s">
        <v>753</v>
      </c>
      <c r="G544" s="207" t="s">
        <v>90</v>
      </c>
      <c r="H544" s="208">
        <v>98.28</v>
      </c>
      <c r="I544" s="209"/>
      <c r="J544" s="210">
        <f>ROUND(I544*H544,2)</f>
        <v>0</v>
      </c>
      <c r="K544" s="211"/>
      <c r="L544" s="40"/>
      <c r="M544" s="212" t="s">
        <v>1</v>
      </c>
      <c r="N544" s="213" t="s">
        <v>44</v>
      </c>
      <c r="O544" s="72"/>
      <c r="P544" s="214">
        <f>O544*H544</f>
        <v>0</v>
      </c>
      <c r="Q544" s="214">
        <v>2.9999999999999997E-4</v>
      </c>
      <c r="R544" s="214">
        <f>Q544*H544</f>
        <v>2.9483999999999996E-2</v>
      </c>
      <c r="S544" s="214">
        <v>0</v>
      </c>
      <c r="T544" s="215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216" t="s">
        <v>255</v>
      </c>
      <c r="AT544" s="216" t="s">
        <v>151</v>
      </c>
      <c r="AU544" s="216" t="s">
        <v>155</v>
      </c>
      <c r="AY544" s="18" t="s">
        <v>149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155</v>
      </c>
      <c r="BK544" s="217">
        <f>ROUND(I544*H544,2)</f>
        <v>0</v>
      </c>
      <c r="BL544" s="18" t="s">
        <v>255</v>
      </c>
      <c r="BM544" s="216" t="s">
        <v>754</v>
      </c>
    </row>
    <row r="545" spans="1:65" s="13" customFormat="1" ht="11.25">
      <c r="B545" s="218"/>
      <c r="C545" s="219"/>
      <c r="D545" s="220" t="s">
        <v>157</v>
      </c>
      <c r="E545" s="221" t="s">
        <v>1</v>
      </c>
      <c r="F545" s="222" t="s">
        <v>180</v>
      </c>
      <c r="G545" s="219"/>
      <c r="H545" s="223">
        <v>11.22</v>
      </c>
      <c r="I545" s="224"/>
      <c r="J545" s="219"/>
      <c r="K545" s="219"/>
      <c r="L545" s="225"/>
      <c r="M545" s="226"/>
      <c r="N545" s="227"/>
      <c r="O545" s="227"/>
      <c r="P545" s="227"/>
      <c r="Q545" s="227"/>
      <c r="R545" s="227"/>
      <c r="S545" s="227"/>
      <c r="T545" s="228"/>
      <c r="AT545" s="229" t="s">
        <v>157</v>
      </c>
      <c r="AU545" s="229" t="s">
        <v>155</v>
      </c>
      <c r="AV545" s="13" t="s">
        <v>155</v>
      </c>
      <c r="AW545" s="13" t="s">
        <v>34</v>
      </c>
      <c r="AX545" s="13" t="s">
        <v>78</v>
      </c>
      <c r="AY545" s="229" t="s">
        <v>149</v>
      </c>
    </row>
    <row r="546" spans="1:65" s="13" customFormat="1" ht="11.25">
      <c r="B546" s="218"/>
      <c r="C546" s="219"/>
      <c r="D546" s="220" t="s">
        <v>157</v>
      </c>
      <c r="E546" s="221" t="s">
        <v>1</v>
      </c>
      <c r="F546" s="222" t="s">
        <v>181</v>
      </c>
      <c r="G546" s="219"/>
      <c r="H546" s="223">
        <v>22.08</v>
      </c>
      <c r="I546" s="224"/>
      <c r="J546" s="219"/>
      <c r="K546" s="219"/>
      <c r="L546" s="225"/>
      <c r="M546" s="226"/>
      <c r="N546" s="227"/>
      <c r="O546" s="227"/>
      <c r="P546" s="227"/>
      <c r="Q546" s="227"/>
      <c r="R546" s="227"/>
      <c r="S546" s="227"/>
      <c r="T546" s="228"/>
      <c r="AT546" s="229" t="s">
        <v>157</v>
      </c>
      <c r="AU546" s="229" t="s">
        <v>155</v>
      </c>
      <c r="AV546" s="13" t="s">
        <v>155</v>
      </c>
      <c r="AW546" s="13" t="s">
        <v>34</v>
      </c>
      <c r="AX546" s="13" t="s">
        <v>78</v>
      </c>
      <c r="AY546" s="229" t="s">
        <v>149</v>
      </c>
    </row>
    <row r="547" spans="1:65" s="13" customFormat="1" ht="11.25">
      <c r="B547" s="218"/>
      <c r="C547" s="219"/>
      <c r="D547" s="220" t="s">
        <v>157</v>
      </c>
      <c r="E547" s="221" t="s">
        <v>1</v>
      </c>
      <c r="F547" s="222" t="s">
        <v>182</v>
      </c>
      <c r="G547" s="219"/>
      <c r="H547" s="223">
        <v>16.32</v>
      </c>
      <c r="I547" s="224"/>
      <c r="J547" s="219"/>
      <c r="K547" s="219"/>
      <c r="L547" s="225"/>
      <c r="M547" s="226"/>
      <c r="N547" s="227"/>
      <c r="O547" s="227"/>
      <c r="P547" s="227"/>
      <c r="Q547" s="227"/>
      <c r="R547" s="227"/>
      <c r="S547" s="227"/>
      <c r="T547" s="228"/>
      <c r="AT547" s="229" t="s">
        <v>157</v>
      </c>
      <c r="AU547" s="229" t="s">
        <v>155</v>
      </c>
      <c r="AV547" s="13" t="s">
        <v>155</v>
      </c>
      <c r="AW547" s="13" t="s">
        <v>34</v>
      </c>
      <c r="AX547" s="13" t="s">
        <v>78</v>
      </c>
      <c r="AY547" s="229" t="s">
        <v>149</v>
      </c>
    </row>
    <row r="548" spans="1:65" s="13" customFormat="1" ht="11.25">
      <c r="B548" s="218"/>
      <c r="C548" s="219"/>
      <c r="D548" s="220" t="s">
        <v>157</v>
      </c>
      <c r="E548" s="221" t="s">
        <v>1</v>
      </c>
      <c r="F548" s="222" t="s">
        <v>183</v>
      </c>
      <c r="G548" s="219"/>
      <c r="H548" s="223">
        <v>21.6</v>
      </c>
      <c r="I548" s="224"/>
      <c r="J548" s="219"/>
      <c r="K548" s="219"/>
      <c r="L548" s="225"/>
      <c r="M548" s="226"/>
      <c r="N548" s="227"/>
      <c r="O548" s="227"/>
      <c r="P548" s="227"/>
      <c r="Q548" s="227"/>
      <c r="R548" s="227"/>
      <c r="S548" s="227"/>
      <c r="T548" s="228"/>
      <c r="AT548" s="229" t="s">
        <v>157</v>
      </c>
      <c r="AU548" s="229" t="s">
        <v>155</v>
      </c>
      <c r="AV548" s="13" t="s">
        <v>155</v>
      </c>
      <c r="AW548" s="13" t="s">
        <v>34</v>
      </c>
      <c r="AX548" s="13" t="s">
        <v>78</v>
      </c>
      <c r="AY548" s="229" t="s">
        <v>149</v>
      </c>
    </row>
    <row r="549" spans="1:65" s="13" customFormat="1" ht="11.25">
      <c r="B549" s="218"/>
      <c r="C549" s="219"/>
      <c r="D549" s="220" t="s">
        <v>157</v>
      </c>
      <c r="E549" s="221" t="s">
        <v>1</v>
      </c>
      <c r="F549" s="222" t="s">
        <v>184</v>
      </c>
      <c r="G549" s="219"/>
      <c r="H549" s="223">
        <v>18.899999999999999</v>
      </c>
      <c r="I549" s="224"/>
      <c r="J549" s="219"/>
      <c r="K549" s="219"/>
      <c r="L549" s="225"/>
      <c r="M549" s="226"/>
      <c r="N549" s="227"/>
      <c r="O549" s="227"/>
      <c r="P549" s="227"/>
      <c r="Q549" s="227"/>
      <c r="R549" s="227"/>
      <c r="S549" s="227"/>
      <c r="T549" s="228"/>
      <c r="AT549" s="229" t="s">
        <v>157</v>
      </c>
      <c r="AU549" s="229" t="s">
        <v>155</v>
      </c>
      <c r="AV549" s="13" t="s">
        <v>155</v>
      </c>
      <c r="AW549" s="13" t="s">
        <v>34</v>
      </c>
      <c r="AX549" s="13" t="s">
        <v>78</v>
      </c>
      <c r="AY549" s="229" t="s">
        <v>149</v>
      </c>
    </row>
    <row r="550" spans="1:65" s="13" customFormat="1" ht="11.25">
      <c r="B550" s="218"/>
      <c r="C550" s="219"/>
      <c r="D550" s="220" t="s">
        <v>157</v>
      </c>
      <c r="E550" s="221" t="s">
        <v>1</v>
      </c>
      <c r="F550" s="222" t="s">
        <v>746</v>
      </c>
      <c r="G550" s="219"/>
      <c r="H550" s="223">
        <v>8.16</v>
      </c>
      <c r="I550" s="224"/>
      <c r="J550" s="219"/>
      <c r="K550" s="219"/>
      <c r="L550" s="225"/>
      <c r="M550" s="226"/>
      <c r="N550" s="227"/>
      <c r="O550" s="227"/>
      <c r="P550" s="227"/>
      <c r="Q550" s="227"/>
      <c r="R550" s="227"/>
      <c r="S550" s="227"/>
      <c r="T550" s="228"/>
      <c r="AT550" s="229" t="s">
        <v>157</v>
      </c>
      <c r="AU550" s="229" t="s">
        <v>155</v>
      </c>
      <c r="AV550" s="13" t="s">
        <v>155</v>
      </c>
      <c r="AW550" s="13" t="s">
        <v>34</v>
      </c>
      <c r="AX550" s="13" t="s">
        <v>78</v>
      </c>
      <c r="AY550" s="229" t="s">
        <v>149</v>
      </c>
    </row>
    <row r="551" spans="1:65" s="14" customFormat="1" ht="11.25">
      <c r="B551" s="230"/>
      <c r="C551" s="231"/>
      <c r="D551" s="220" t="s">
        <v>157</v>
      </c>
      <c r="E551" s="232" t="s">
        <v>1</v>
      </c>
      <c r="F551" s="233" t="s">
        <v>160</v>
      </c>
      <c r="G551" s="231"/>
      <c r="H551" s="234">
        <v>98.28</v>
      </c>
      <c r="I551" s="235"/>
      <c r="J551" s="231"/>
      <c r="K551" s="231"/>
      <c r="L551" s="236"/>
      <c r="M551" s="237"/>
      <c r="N551" s="238"/>
      <c r="O551" s="238"/>
      <c r="P551" s="238"/>
      <c r="Q551" s="238"/>
      <c r="R551" s="238"/>
      <c r="S551" s="238"/>
      <c r="T551" s="239"/>
      <c r="AT551" s="240" t="s">
        <v>157</v>
      </c>
      <c r="AU551" s="240" t="s">
        <v>155</v>
      </c>
      <c r="AV551" s="14" t="s">
        <v>154</v>
      </c>
      <c r="AW551" s="14" t="s">
        <v>34</v>
      </c>
      <c r="AX551" s="14" t="s">
        <v>86</v>
      </c>
      <c r="AY551" s="240" t="s">
        <v>149</v>
      </c>
    </row>
    <row r="552" spans="1:65" s="2" customFormat="1" ht="33" customHeight="1">
      <c r="A552" s="35"/>
      <c r="B552" s="36"/>
      <c r="C552" s="262" t="s">
        <v>755</v>
      </c>
      <c r="D552" s="262" t="s">
        <v>368</v>
      </c>
      <c r="E552" s="263" t="s">
        <v>756</v>
      </c>
      <c r="F552" s="264" t="s">
        <v>757</v>
      </c>
      <c r="G552" s="265" t="s">
        <v>90</v>
      </c>
      <c r="H552" s="266">
        <v>108.108</v>
      </c>
      <c r="I552" s="267"/>
      <c r="J552" s="268">
        <f>ROUND(I552*H552,2)</f>
        <v>0</v>
      </c>
      <c r="K552" s="269"/>
      <c r="L552" s="270"/>
      <c r="M552" s="271" t="s">
        <v>1</v>
      </c>
      <c r="N552" s="272" t="s">
        <v>44</v>
      </c>
      <c r="O552" s="72"/>
      <c r="P552" s="214">
        <f>O552*H552</f>
        <v>0</v>
      </c>
      <c r="Q552" s="214">
        <v>3.6800000000000001E-3</v>
      </c>
      <c r="R552" s="214">
        <f>Q552*H552</f>
        <v>0.39783744000000004</v>
      </c>
      <c r="S552" s="214">
        <v>0</v>
      </c>
      <c r="T552" s="215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16" t="s">
        <v>363</v>
      </c>
      <c r="AT552" s="216" t="s">
        <v>368</v>
      </c>
      <c r="AU552" s="216" t="s">
        <v>155</v>
      </c>
      <c r="AY552" s="18" t="s">
        <v>149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18" t="s">
        <v>155</v>
      </c>
      <c r="BK552" s="217">
        <f>ROUND(I552*H552,2)</f>
        <v>0</v>
      </c>
      <c r="BL552" s="18" t="s">
        <v>255</v>
      </c>
      <c r="BM552" s="216" t="s">
        <v>758</v>
      </c>
    </row>
    <row r="553" spans="1:65" s="13" customFormat="1" ht="11.25">
      <c r="B553" s="218"/>
      <c r="C553" s="219"/>
      <c r="D553" s="220" t="s">
        <v>157</v>
      </c>
      <c r="E553" s="221" t="s">
        <v>1</v>
      </c>
      <c r="F553" s="222" t="s">
        <v>759</v>
      </c>
      <c r="G553" s="219"/>
      <c r="H553" s="223">
        <v>98.28</v>
      </c>
      <c r="I553" s="224"/>
      <c r="J553" s="219"/>
      <c r="K553" s="219"/>
      <c r="L553" s="225"/>
      <c r="M553" s="226"/>
      <c r="N553" s="227"/>
      <c r="O553" s="227"/>
      <c r="P553" s="227"/>
      <c r="Q553" s="227"/>
      <c r="R553" s="227"/>
      <c r="S553" s="227"/>
      <c r="T553" s="228"/>
      <c r="AT553" s="229" t="s">
        <v>157</v>
      </c>
      <c r="AU553" s="229" t="s">
        <v>155</v>
      </c>
      <c r="AV553" s="13" t="s">
        <v>155</v>
      </c>
      <c r="AW553" s="13" t="s">
        <v>34</v>
      </c>
      <c r="AX553" s="13" t="s">
        <v>86</v>
      </c>
      <c r="AY553" s="229" t="s">
        <v>149</v>
      </c>
    </row>
    <row r="554" spans="1:65" s="13" customFormat="1" ht="11.25">
      <c r="B554" s="218"/>
      <c r="C554" s="219"/>
      <c r="D554" s="220" t="s">
        <v>157</v>
      </c>
      <c r="E554" s="219"/>
      <c r="F554" s="222" t="s">
        <v>760</v>
      </c>
      <c r="G554" s="219"/>
      <c r="H554" s="223">
        <v>108.108</v>
      </c>
      <c r="I554" s="224"/>
      <c r="J554" s="219"/>
      <c r="K554" s="219"/>
      <c r="L554" s="225"/>
      <c r="M554" s="226"/>
      <c r="N554" s="227"/>
      <c r="O554" s="227"/>
      <c r="P554" s="227"/>
      <c r="Q554" s="227"/>
      <c r="R554" s="227"/>
      <c r="S554" s="227"/>
      <c r="T554" s="228"/>
      <c r="AT554" s="229" t="s">
        <v>157</v>
      </c>
      <c r="AU554" s="229" t="s">
        <v>155</v>
      </c>
      <c r="AV554" s="13" t="s">
        <v>155</v>
      </c>
      <c r="AW554" s="13" t="s">
        <v>4</v>
      </c>
      <c r="AX554" s="13" t="s">
        <v>86</v>
      </c>
      <c r="AY554" s="229" t="s">
        <v>149</v>
      </c>
    </row>
    <row r="555" spans="1:65" s="2" customFormat="1" ht="16.5" customHeight="1">
      <c r="A555" s="35"/>
      <c r="B555" s="36"/>
      <c r="C555" s="204" t="s">
        <v>761</v>
      </c>
      <c r="D555" s="204" t="s">
        <v>151</v>
      </c>
      <c r="E555" s="205" t="s">
        <v>762</v>
      </c>
      <c r="F555" s="206" t="s">
        <v>763</v>
      </c>
      <c r="G555" s="207" t="s">
        <v>258</v>
      </c>
      <c r="H555" s="208">
        <v>29.2</v>
      </c>
      <c r="I555" s="209"/>
      <c r="J555" s="210">
        <f>ROUND(I555*H555,2)</f>
        <v>0</v>
      </c>
      <c r="K555" s="211"/>
      <c r="L555" s="40"/>
      <c r="M555" s="212" t="s">
        <v>1</v>
      </c>
      <c r="N555" s="213" t="s">
        <v>44</v>
      </c>
      <c r="O555" s="72"/>
      <c r="P555" s="214">
        <f>O555*H555</f>
        <v>0</v>
      </c>
      <c r="Q555" s="214">
        <v>0</v>
      </c>
      <c r="R555" s="214">
        <f>Q555*H555</f>
        <v>0</v>
      </c>
      <c r="S555" s="214">
        <v>2.9999999999999997E-4</v>
      </c>
      <c r="T555" s="215">
        <f>S555*H555</f>
        <v>8.7599999999999987E-3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216" t="s">
        <v>255</v>
      </c>
      <c r="AT555" s="216" t="s">
        <v>151</v>
      </c>
      <c r="AU555" s="216" t="s">
        <v>155</v>
      </c>
      <c r="AY555" s="18" t="s">
        <v>149</v>
      </c>
      <c r="BE555" s="217">
        <f>IF(N555="základní",J555,0)</f>
        <v>0</v>
      </c>
      <c r="BF555" s="217">
        <f>IF(N555="snížená",J555,0)</f>
        <v>0</v>
      </c>
      <c r="BG555" s="217">
        <f>IF(N555="zákl. přenesená",J555,0)</f>
        <v>0</v>
      </c>
      <c r="BH555" s="217">
        <f>IF(N555="sníž. přenesená",J555,0)</f>
        <v>0</v>
      </c>
      <c r="BI555" s="217">
        <f>IF(N555="nulová",J555,0)</f>
        <v>0</v>
      </c>
      <c r="BJ555" s="18" t="s">
        <v>155</v>
      </c>
      <c r="BK555" s="217">
        <f>ROUND(I555*H555,2)</f>
        <v>0</v>
      </c>
      <c r="BL555" s="18" t="s">
        <v>255</v>
      </c>
      <c r="BM555" s="216" t="s">
        <v>764</v>
      </c>
    </row>
    <row r="556" spans="1:65" s="13" customFormat="1" ht="11.25">
      <c r="B556" s="218"/>
      <c r="C556" s="219"/>
      <c r="D556" s="220" t="s">
        <v>157</v>
      </c>
      <c r="E556" s="221" t="s">
        <v>1</v>
      </c>
      <c r="F556" s="222" t="s">
        <v>765</v>
      </c>
      <c r="G556" s="219"/>
      <c r="H556" s="223">
        <v>13.4</v>
      </c>
      <c r="I556" s="224"/>
      <c r="J556" s="219"/>
      <c r="K556" s="219"/>
      <c r="L556" s="225"/>
      <c r="M556" s="226"/>
      <c r="N556" s="227"/>
      <c r="O556" s="227"/>
      <c r="P556" s="227"/>
      <c r="Q556" s="227"/>
      <c r="R556" s="227"/>
      <c r="S556" s="227"/>
      <c r="T556" s="228"/>
      <c r="AT556" s="229" t="s">
        <v>157</v>
      </c>
      <c r="AU556" s="229" t="s">
        <v>155</v>
      </c>
      <c r="AV556" s="13" t="s">
        <v>155</v>
      </c>
      <c r="AW556" s="13" t="s">
        <v>34</v>
      </c>
      <c r="AX556" s="13" t="s">
        <v>78</v>
      </c>
      <c r="AY556" s="229" t="s">
        <v>149</v>
      </c>
    </row>
    <row r="557" spans="1:65" s="13" customFormat="1" ht="11.25">
      <c r="B557" s="218"/>
      <c r="C557" s="219"/>
      <c r="D557" s="220" t="s">
        <v>157</v>
      </c>
      <c r="E557" s="221" t="s">
        <v>1</v>
      </c>
      <c r="F557" s="222" t="s">
        <v>766</v>
      </c>
      <c r="G557" s="219"/>
      <c r="H557" s="223">
        <v>12.4</v>
      </c>
      <c r="I557" s="224"/>
      <c r="J557" s="219"/>
      <c r="K557" s="219"/>
      <c r="L557" s="225"/>
      <c r="M557" s="226"/>
      <c r="N557" s="227"/>
      <c r="O557" s="227"/>
      <c r="P557" s="227"/>
      <c r="Q557" s="227"/>
      <c r="R557" s="227"/>
      <c r="S557" s="227"/>
      <c r="T557" s="228"/>
      <c r="AT557" s="229" t="s">
        <v>157</v>
      </c>
      <c r="AU557" s="229" t="s">
        <v>155</v>
      </c>
      <c r="AV557" s="13" t="s">
        <v>155</v>
      </c>
      <c r="AW557" s="13" t="s">
        <v>34</v>
      </c>
      <c r="AX557" s="13" t="s">
        <v>78</v>
      </c>
      <c r="AY557" s="229" t="s">
        <v>149</v>
      </c>
    </row>
    <row r="558" spans="1:65" s="13" customFormat="1" ht="11.25">
      <c r="B558" s="218"/>
      <c r="C558" s="219"/>
      <c r="D558" s="220" t="s">
        <v>157</v>
      </c>
      <c r="E558" s="221" t="s">
        <v>1</v>
      </c>
      <c r="F558" s="222" t="s">
        <v>693</v>
      </c>
      <c r="G558" s="219"/>
      <c r="H558" s="223">
        <v>3.4</v>
      </c>
      <c r="I558" s="224"/>
      <c r="J558" s="219"/>
      <c r="K558" s="219"/>
      <c r="L558" s="225"/>
      <c r="M558" s="226"/>
      <c r="N558" s="227"/>
      <c r="O558" s="227"/>
      <c r="P558" s="227"/>
      <c r="Q558" s="227"/>
      <c r="R558" s="227"/>
      <c r="S558" s="227"/>
      <c r="T558" s="228"/>
      <c r="AT558" s="229" t="s">
        <v>157</v>
      </c>
      <c r="AU558" s="229" t="s">
        <v>155</v>
      </c>
      <c r="AV558" s="13" t="s">
        <v>155</v>
      </c>
      <c r="AW558" s="13" t="s">
        <v>34</v>
      </c>
      <c r="AX558" s="13" t="s">
        <v>78</v>
      </c>
      <c r="AY558" s="229" t="s">
        <v>149</v>
      </c>
    </row>
    <row r="559" spans="1:65" s="14" customFormat="1" ht="11.25">
      <c r="B559" s="230"/>
      <c r="C559" s="231"/>
      <c r="D559" s="220" t="s">
        <v>157</v>
      </c>
      <c r="E559" s="232" t="s">
        <v>1</v>
      </c>
      <c r="F559" s="233" t="s">
        <v>160</v>
      </c>
      <c r="G559" s="231"/>
      <c r="H559" s="234">
        <v>29.2</v>
      </c>
      <c r="I559" s="235"/>
      <c r="J559" s="231"/>
      <c r="K559" s="231"/>
      <c r="L559" s="236"/>
      <c r="M559" s="237"/>
      <c r="N559" s="238"/>
      <c r="O559" s="238"/>
      <c r="P559" s="238"/>
      <c r="Q559" s="238"/>
      <c r="R559" s="238"/>
      <c r="S559" s="238"/>
      <c r="T559" s="239"/>
      <c r="AT559" s="240" t="s">
        <v>157</v>
      </c>
      <c r="AU559" s="240" t="s">
        <v>155</v>
      </c>
      <c r="AV559" s="14" t="s">
        <v>154</v>
      </c>
      <c r="AW559" s="14" t="s">
        <v>34</v>
      </c>
      <c r="AX559" s="14" t="s">
        <v>86</v>
      </c>
      <c r="AY559" s="240" t="s">
        <v>149</v>
      </c>
    </row>
    <row r="560" spans="1:65" s="2" customFormat="1" ht="16.5" customHeight="1">
      <c r="A560" s="35"/>
      <c r="B560" s="36"/>
      <c r="C560" s="204" t="s">
        <v>767</v>
      </c>
      <c r="D560" s="204" t="s">
        <v>151</v>
      </c>
      <c r="E560" s="205" t="s">
        <v>768</v>
      </c>
      <c r="F560" s="206" t="s">
        <v>769</v>
      </c>
      <c r="G560" s="207" t="s">
        <v>258</v>
      </c>
      <c r="H560" s="208">
        <v>100.04</v>
      </c>
      <c r="I560" s="209"/>
      <c r="J560" s="210">
        <f>ROUND(I560*H560,2)</f>
        <v>0</v>
      </c>
      <c r="K560" s="211"/>
      <c r="L560" s="40"/>
      <c r="M560" s="212" t="s">
        <v>1</v>
      </c>
      <c r="N560" s="213" t="s">
        <v>44</v>
      </c>
      <c r="O560" s="72"/>
      <c r="P560" s="214">
        <f>O560*H560</f>
        <v>0</v>
      </c>
      <c r="Q560" s="214">
        <v>1.0000000000000001E-5</v>
      </c>
      <c r="R560" s="214">
        <f>Q560*H560</f>
        <v>1.0004000000000002E-3</v>
      </c>
      <c r="S560" s="214">
        <v>0</v>
      </c>
      <c r="T560" s="215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16" t="s">
        <v>255</v>
      </c>
      <c r="AT560" s="216" t="s">
        <v>151</v>
      </c>
      <c r="AU560" s="216" t="s">
        <v>155</v>
      </c>
      <c r="AY560" s="18" t="s">
        <v>149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155</v>
      </c>
      <c r="BK560" s="217">
        <f>ROUND(I560*H560,2)</f>
        <v>0</v>
      </c>
      <c r="BL560" s="18" t="s">
        <v>255</v>
      </c>
      <c r="BM560" s="216" t="s">
        <v>770</v>
      </c>
    </row>
    <row r="561" spans="1:65" s="13" customFormat="1" ht="11.25">
      <c r="B561" s="218"/>
      <c r="C561" s="219"/>
      <c r="D561" s="220" t="s">
        <v>157</v>
      </c>
      <c r="E561" s="221" t="s">
        <v>1</v>
      </c>
      <c r="F561" s="222" t="s">
        <v>771</v>
      </c>
      <c r="G561" s="219"/>
      <c r="H561" s="223">
        <v>22.04</v>
      </c>
      <c r="I561" s="224"/>
      <c r="J561" s="219"/>
      <c r="K561" s="219"/>
      <c r="L561" s="225"/>
      <c r="M561" s="226"/>
      <c r="N561" s="227"/>
      <c r="O561" s="227"/>
      <c r="P561" s="227"/>
      <c r="Q561" s="227"/>
      <c r="R561" s="227"/>
      <c r="S561" s="227"/>
      <c r="T561" s="228"/>
      <c r="AT561" s="229" t="s">
        <v>157</v>
      </c>
      <c r="AU561" s="229" t="s">
        <v>155</v>
      </c>
      <c r="AV561" s="13" t="s">
        <v>155</v>
      </c>
      <c r="AW561" s="13" t="s">
        <v>34</v>
      </c>
      <c r="AX561" s="13" t="s">
        <v>78</v>
      </c>
      <c r="AY561" s="229" t="s">
        <v>149</v>
      </c>
    </row>
    <row r="562" spans="1:65" s="13" customFormat="1" ht="11.25">
      <c r="B562" s="218"/>
      <c r="C562" s="219"/>
      <c r="D562" s="220" t="s">
        <v>157</v>
      </c>
      <c r="E562" s="221" t="s">
        <v>1</v>
      </c>
      <c r="F562" s="222" t="s">
        <v>772</v>
      </c>
      <c r="G562" s="219"/>
      <c r="H562" s="223">
        <v>16.399999999999999</v>
      </c>
      <c r="I562" s="224"/>
      <c r="J562" s="219"/>
      <c r="K562" s="219"/>
      <c r="L562" s="225"/>
      <c r="M562" s="226"/>
      <c r="N562" s="227"/>
      <c r="O562" s="227"/>
      <c r="P562" s="227"/>
      <c r="Q562" s="227"/>
      <c r="R562" s="227"/>
      <c r="S562" s="227"/>
      <c r="T562" s="228"/>
      <c r="AT562" s="229" t="s">
        <v>157</v>
      </c>
      <c r="AU562" s="229" t="s">
        <v>155</v>
      </c>
      <c r="AV562" s="13" t="s">
        <v>155</v>
      </c>
      <c r="AW562" s="13" t="s">
        <v>34</v>
      </c>
      <c r="AX562" s="13" t="s">
        <v>78</v>
      </c>
      <c r="AY562" s="229" t="s">
        <v>149</v>
      </c>
    </row>
    <row r="563" spans="1:65" s="13" customFormat="1" ht="11.25">
      <c r="B563" s="218"/>
      <c r="C563" s="219"/>
      <c r="D563" s="220" t="s">
        <v>157</v>
      </c>
      <c r="E563" s="221" t="s">
        <v>1</v>
      </c>
      <c r="F563" s="222" t="s">
        <v>773</v>
      </c>
      <c r="G563" s="219"/>
      <c r="H563" s="223">
        <v>15.6</v>
      </c>
      <c r="I563" s="224"/>
      <c r="J563" s="219"/>
      <c r="K563" s="219"/>
      <c r="L563" s="225"/>
      <c r="M563" s="226"/>
      <c r="N563" s="227"/>
      <c r="O563" s="227"/>
      <c r="P563" s="227"/>
      <c r="Q563" s="227"/>
      <c r="R563" s="227"/>
      <c r="S563" s="227"/>
      <c r="T563" s="228"/>
      <c r="AT563" s="229" t="s">
        <v>157</v>
      </c>
      <c r="AU563" s="229" t="s">
        <v>155</v>
      </c>
      <c r="AV563" s="13" t="s">
        <v>155</v>
      </c>
      <c r="AW563" s="13" t="s">
        <v>34</v>
      </c>
      <c r="AX563" s="13" t="s">
        <v>78</v>
      </c>
      <c r="AY563" s="229" t="s">
        <v>149</v>
      </c>
    </row>
    <row r="564" spans="1:65" s="13" customFormat="1" ht="11.25">
      <c r="B564" s="218"/>
      <c r="C564" s="219"/>
      <c r="D564" s="220" t="s">
        <v>157</v>
      </c>
      <c r="E564" s="221" t="s">
        <v>1</v>
      </c>
      <c r="F564" s="222" t="s">
        <v>774</v>
      </c>
      <c r="G564" s="219"/>
      <c r="H564" s="223">
        <v>17</v>
      </c>
      <c r="I564" s="224"/>
      <c r="J564" s="219"/>
      <c r="K564" s="219"/>
      <c r="L564" s="225"/>
      <c r="M564" s="226"/>
      <c r="N564" s="227"/>
      <c r="O564" s="227"/>
      <c r="P564" s="227"/>
      <c r="Q564" s="227"/>
      <c r="R564" s="227"/>
      <c r="S564" s="227"/>
      <c r="T564" s="228"/>
      <c r="AT564" s="229" t="s">
        <v>157</v>
      </c>
      <c r="AU564" s="229" t="s">
        <v>155</v>
      </c>
      <c r="AV564" s="13" t="s">
        <v>155</v>
      </c>
      <c r="AW564" s="13" t="s">
        <v>34</v>
      </c>
      <c r="AX564" s="13" t="s">
        <v>78</v>
      </c>
      <c r="AY564" s="229" t="s">
        <v>149</v>
      </c>
    </row>
    <row r="565" spans="1:65" s="13" customFormat="1" ht="11.25">
      <c r="B565" s="218"/>
      <c r="C565" s="219"/>
      <c r="D565" s="220" t="s">
        <v>157</v>
      </c>
      <c r="E565" s="221" t="s">
        <v>1</v>
      </c>
      <c r="F565" s="222" t="s">
        <v>775</v>
      </c>
      <c r="G565" s="219"/>
      <c r="H565" s="223">
        <v>16.600000000000001</v>
      </c>
      <c r="I565" s="224"/>
      <c r="J565" s="219"/>
      <c r="K565" s="219"/>
      <c r="L565" s="225"/>
      <c r="M565" s="226"/>
      <c r="N565" s="227"/>
      <c r="O565" s="227"/>
      <c r="P565" s="227"/>
      <c r="Q565" s="227"/>
      <c r="R565" s="227"/>
      <c r="S565" s="227"/>
      <c r="T565" s="228"/>
      <c r="AT565" s="229" t="s">
        <v>157</v>
      </c>
      <c r="AU565" s="229" t="s">
        <v>155</v>
      </c>
      <c r="AV565" s="13" t="s">
        <v>155</v>
      </c>
      <c r="AW565" s="13" t="s">
        <v>34</v>
      </c>
      <c r="AX565" s="13" t="s">
        <v>78</v>
      </c>
      <c r="AY565" s="229" t="s">
        <v>149</v>
      </c>
    </row>
    <row r="566" spans="1:65" s="13" customFormat="1" ht="11.25">
      <c r="B566" s="218"/>
      <c r="C566" s="219"/>
      <c r="D566" s="220" t="s">
        <v>157</v>
      </c>
      <c r="E566" s="221" t="s">
        <v>1</v>
      </c>
      <c r="F566" s="222" t="s">
        <v>766</v>
      </c>
      <c r="G566" s="219"/>
      <c r="H566" s="223">
        <v>12.4</v>
      </c>
      <c r="I566" s="224"/>
      <c r="J566" s="219"/>
      <c r="K566" s="219"/>
      <c r="L566" s="225"/>
      <c r="M566" s="226"/>
      <c r="N566" s="227"/>
      <c r="O566" s="227"/>
      <c r="P566" s="227"/>
      <c r="Q566" s="227"/>
      <c r="R566" s="227"/>
      <c r="S566" s="227"/>
      <c r="T566" s="228"/>
      <c r="AT566" s="229" t="s">
        <v>157</v>
      </c>
      <c r="AU566" s="229" t="s">
        <v>155</v>
      </c>
      <c r="AV566" s="13" t="s">
        <v>155</v>
      </c>
      <c r="AW566" s="13" t="s">
        <v>34</v>
      </c>
      <c r="AX566" s="13" t="s">
        <v>78</v>
      </c>
      <c r="AY566" s="229" t="s">
        <v>149</v>
      </c>
    </row>
    <row r="567" spans="1:65" s="14" customFormat="1" ht="11.25">
      <c r="B567" s="230"/>
      <c r="C567" s="231"/>
      <c r="D567" s="220" t="s">
        <v>157</v>
      </c>
      <c r="E567" s="232" t="s">
        <v>1</v>
      </c>
      <c r="F567" s="233" t="s">
        <v>160</v>
      </c>
      <c r="G567" s="231"/>
      <c r="H567" s="234">
        <v>100.04</v>
      </c>
      <c r="I567" s="235"/>
      <c r="J567" s="231"/>
      <c r="K567" s="231"/>
      <c r="L567" s="236"/>
      <c r="M567" s="237"/>
      <c r="N567" s="238"/>
      <c r="O567" s="238"/>
      <c r="P567" s="238"/>
      <c r="Q567" s="238"/>
      <c r="R567" s="238"/>
      <c r="S567" s="238"/>
      <c r="T567" s="239"/>
      <c r="AT567" s="240" t="s">
        <v>157</v>
      </c>
      <c r="AU567" s="240" t="s">
        <v>155</v>
      </c>
      <c r="AV567" s="14" t="s">
        <v>154</v>
      </c>
      <c r="AW567" s="14" t="s">
        <v>34</v>
      </c>
      <c r="AX567" s="14" t="s">
        <v>86</v>
      </c>
      <c r="AY567" s="240" t="s">
        <v>149</v>
      </c>
    </row>
    <row r="568" spans="1:65" s="2" customFormat="1" ht="16.5" customHeight="1">
      <c r="A568" s="35"/>
      <c r="B568" s="36"/>
      <c r="C568" s="262" t="s">
        <v>776</v>
      </c>
      <c r="D568" s="262" t="s">
        <v>368</v>
      </c>
      <c r="E568" s="263" t="s">
        <v>777</v>
      </c>
      <c r="F568" s="264" t="s">
        <v>778</v>
      </c>
      <c r="G568" s="265" t="s">
        <v>258</v>
      </c>
      <c r="H568" s="266">
        <v>105.042</v>
      </c>
      <c r="I568" s="267"/>
      <c r="J568" s="268">
        <f>ROUND(I568*H568,2)</f>
        <v>0</v>
      </c>
      <c r="K568" s="269"/>
      <c r="L568" s="270"/>
      <c r="M568" s="271" t="s">
        <v>1</v>
      </c>
      <c r="N568" s="272" t="s">
        <v>44</v>
      </c>
      <c r="O568" s="72"/>
      <c r="P568" s="214">
        <f>O568*H568</f>
        <v>0</v>
      </c>
      <c r="Q568" s="214">
        <v>2.0000000000000001E-4</v>
      </c>
      <c r="R568" s="214">
        <f>Q568*H568</f>
        <v>2.10084E-2</v>
      </c>
      <c r="S568" s="214">
        <v>0</v>
      </c>
      <c r="T568" s="215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216" t="s">
        <v>363</v>
      </c>
      <c r="AT568" s="216" t="s">
        <v>368</v>
      </c>
      <c r="AU568" s="216" t="s">
        <v>155</v>
      </c>
      <c r="AY568" s="18" t="s">
        <v>149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8" t="s">
        <v>155</v>
      </c>
      <c r="BK568" s="217">
        <f>ROUND(I568*H568,2)</f>
        <v>0</v>
      </c>
      <c r="BL568" s="18" t="s">
        <v>255</v>
      </c>
      <c r="BM568" s="216" t="s">
        <v>779</v>
      </c>
    </row>
    <row r="569" spans="1:65" s="13" customFormat="1" ht="11.25">
      <c r="B569" s="218"/>
      <c r="C569" s="219"/>
      <c r="D569" s="220" t="s">
        <v>157</v>
      </c>
      <c r="E569" s="221" t="s">
        <v>1</v>
      </c>
      <c r="F569" s="222" t="s">
        <v>780</v>
      </c>
      <c r="G569" s="219"/>
      <c r="H569" s="223">
        <v>100.04</v>
      </c>
      <c r="I569" s="224"/>
      <c r="J569" s="219"/>
      <c r="K569" s="219"/>
      <c r="L569" s="225"/>
      <c r="M569" s="226"/>
      <c r="N569" s="227"/>
      <c r="O569" s="227"/>
      <c r="P569" s="227"/>
      <c r="Q569" s="227"/>
      <c r="R569" s="227"/>
      <c r="S569" s="227"/>
      <c r="T569" s="228"/>
      <c r="AT569" s="229" t="s">
        <v>157</v>
      </c>
      <c r="AU569" s="229" t="s">
        <v>155</v>
      </c>
      <c r="AV569" s="13" t="s">
        <v>155</v>
      </c>
      <c r="AW569" s="13" t="s">
        <v>34</v>
      </c>
      <c r="AX569" s="13" t="s">
        <v>86</v>
      </c>
      <c r="AY569" s="229" t="s">
        <v>149</v>
      </c>
    </row>
    <row r="570" spans="1:65" s="13" customFormat="1" ht="11.25">
      <c r="B570" s="218"/>
      <c r="C570" s="219"/>
      <c r="D570" s="220" t="s">
        <v>157</v>
      </c>
      <c r="E570" s="219"/>
      <c r="F570" s="222" t="s">
        <v>781</v>
      </c>
      <c r="G570" s="219"/>
      <c r="H570" s="223">
        <v>105.042</v>
      </c>
      <c r="I570" s="224"/>
      <c r="J570" s="219"/>
      <c r="K570" s="219"/>
      <c r="L570" s="225"/>
      <c r="M570" s="226"/>
      <c r="N570" s="227"/>
      <c r="O570" s="227"/>
      <c r="P570" s="227"/>
      <c r="Q570" s="227"/>
      <c r="R570" s="227"/>
      <c r="S570" s="227"/>
      <c r="T570" s="228"/>
      <c r="AT570" s="229" t="s">
        <v>157</v>
      </c>
      <c r="AU570" s="229" t="s">
        <v>155</v>
      </c>
      <c r="AV570" s="13" t="s">
        <v>155</v>
      </c>
      <c r="AW570" s="13" t="s">
        <v>4</v>
      </c>
      <c r="AX570" s="13" t="s">
        <v>86</v>
      </c>
      <c r="AY570" s="229" t="s">
        <v>149</v>
      </c>
    </row>
    <row r="571" spans="1:65" s="2" customFormat="1" ht="16.5" customHeight="1">
      <c r="A571" s="35"/>
      <c r="B571" s="36"/>
      <c r="C571" s="204" t="s">
        <v>782</v>
      </c>
      <c r="D571" s="204" t="s">
        <v>151</v>
      </c>
      <c r="E571" s="205" t="s">
        <v>783</v>
      </c>
      <c r="F571" s="206" t="s">
        <v>784</v>
      </c>
      <c r="G571" s="207" t="s">
        <v>258</v>
      </c>
      <c r="H571" s="208">
        <v>5.8</v>
      </c>
      <c r="I571" s="209"/>
      <c r="J571" s="210">
        <f>ROUND(I571*H571,2)</f>
        <v>0</v>
      </c>
      <c r="K571" s="211"/>
      <c r="L571" s="40"/>
      <c r="M571" s="212" t="s">
        <v>1</v>
      </c>
      <c r="N571" s="213" t="s">
        <v>44</v>
      </c>
      <c r="O571" s="72"/>
      <c r="P571" s="214">
        <f>O571*H571</f>
        <v>0</v>
      </c>
      <c r="Q571" s="214">
        <v>0</v>
      </c>
      <c r="R571" s="214">
        <f>Q571*H571</f>
        <v>0</v>
      </c>
      <c r="S571" s="214">
        <v>0</v>
      </c>
      <c r="T571" s="215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16" t="s">
        <v>255</v>
      </c>
      <c r="AT571" s="216" t="s">
        <v>151</v>
      </c>
      <c r="AU571" s="216" t="s">
        <v>155</v>
      </c>
      <c r="AY571" s="18" t="s">
        <v>149</v>
      </c>
      <c r="BE571" s="217">
        <f>IF(N571="základní",J571,0)</f>
        <v>0</v>
      </c>
      <c r="BF571" s="217">
        <f>IF(N571="snížená",J571,0)</f>
        <v>0</v>
      </c>
      <c r="BG571" s="217">
        <f>IF(N571="zákl. přenesená",J571,0)</f>
        <v>0</v>
      </c>
      <c r="BH571" s="217">
        <f>IF(N571="sníž. přenesená",J571,0)</f>
        <v>0</v>
      </c>
      <c r="BI571" s="217">
        <f>IF(N571="nulová",J571,0)</f>
        <v>0</v>
      </c>
      <c r="BJ571" s="18" t="s">
        <v>155</v>
      </c>
      <c r="BK571" s="217">
        <f>ROUND(I571*H571,2)</f>
        <v>0</v>
      </c>
      <c r="BL571" s="18" t="s">
        <v>255</v>
      </c>
      <c r="BM571" s="216" t="s">
        <v>785</v>
      </c>
    </row>
    <row r="572" spans="1:65" s="13" customFormat="1" ht="11.25">
      <c r="B572" s="218"/>
      <c r="C572" s="219"/>
      <c r="D572" s="220" t="s">
        <v>157</v>
      </c>
      <c r="E572" s="221" t="s">
        <v>1</v>
      </c>
      <c r="F572" s="222" t="s">
        <v>786</v>
      </c>
      <c r="G572" s="219"/>
      <c r="H572" s="223">
        <v>1.8</v>
      </c>
      <c r="I572" s="224"/>
      <c r="J572" s="219"/>
      <c r="K572" s="219"/>
      <c r="L572" s="225"/>
      <c r="M572" s="226"/>
      <c r="N572" s="227"/>
      <c r="O572" s="227"/>
      <c r="P572" s="227"/>
      <c r="Q572" s="227"/>
      <c r="R572" s="227"/>
      <c r="S572" s="227"/>
      <c r="T572" s="228"/>
      <c r="AT572" s="229" t="s">
        <v>157</v>
      </c>
      <c r="AU572" s="229" t="s">
        <v>155</v>
      </c>
      <c r="AV572" s="13" t="s">
        <v>155</v>
      </c>
      <c r="AW572" s="13" t="s">
        <v>34</v>
      </c>
      <c r="AX572" s="13" t="s">
        <v>78</v>
      </c>
      <c r="AY572" s="229" t="s">
        <v>149</v>
      </c>
    </row>
    <row r="573" spans="1:65" s="13" customFormat="1" ht="11.25">
      <c r="B573" s="218"/>
      <c r="C573" s="219"/>
      <c r="D573" s="220" t="s">
        <v>157</v>
      </c>
      <c r="E573" s="221" t="s">
        <v>1</v>
      </c>
      <c r="F573" s="222" t="s">
        <v>787</v>
      </c>
      <c r="G573" s="219"/>
      <c r="H573" s="223">
        <v>4</v>
      </c>
      <c r="I573" s="224"/>
      <c r="J573" s="219"/>
      <c r="K573" s="219"/>
      <c r="L573" s="225"/>
      <c r="M573" s="226"/>
      <c r="N573" s="227"/>
      <c r="O573" s="227"/>
      <c r="P573" s="227"/>
      <c r="Q573" s="227"/>
      <c r="R573" s="227"/>
      <c r="S573" s="227"/>
      <c r="T573" s="228"/>
      <c r="AT573" s="229" t="s">
        <v>157</v>
      </c>
      <c r="AU573" s="229" t="s">
        <v>155</v>
      </c>
      <c r="AV573" s="13" t="s">
        <v>155</v>
      </c>
      <c r="AW573" s="13" t="s">
        <v>34</v>
      </c>
      <c r="AX573" s="13" t="s">
        <v>78</v>
      </c>
      <c r="AY573" s="229" t="s">
        <v>149</v>
      </c>
    </row>
    <row r="574" spans="1:65" s="14" customFormat="1" ht="11.25">
      <c r="B574" s="230"/>
      <c r="C574" s="231"/>
      <c r="D574" s="220" t="s">
        <v>157</v>
      </c>
      <c r="E574" s="232" t="s">
        <v>1</v>
      </c>
      <c r="F574" s="233" t="s">
        <v>160</v>
      </c>
      <c r="G574" s="231"/>
      <c r="H574" s="234">
        <v>5.8</v>
      </c>
      <c r="I574" s="235"/>
      <c r="J574" s="231"/>
      <c r="K574" s="231"/>
      <c r="L574" s="236"/>
      <c r="M574" s="237"/>
      <c r="N574" s="238"/>
      <c r="O574" s="238"/>
      <c r="P574" s="238"/>
      <c r="Q574" s="238"/>
      <c r="R574" s="238"/>
      <c r="S574" s="238"/>
      <c r="T574" s="239"/>
      <c r="AT574" s="240" t="s">
        <v>157</v>
      </c>
      <c r="AU574" s="240" t="s">
        <v>155</v>
      </c>
      <c r="AV574" s="14" t="s">
        <v>154</v>
      </c>
      <c r="AW574" s="14" t="s">
        <v>34</v>
      </c>
      <c r="AX574" s="14" t="s">
        <v>86</v>
      </c>
      <c r="AY574" s="240" t="s">
        <v>149</v>
      </c>
    </row>
    <row r="575" spans="1:65" s="2" customFormat="1" ht="16.5" customHeight="1">
      <c r="A575" s="35"/>
      <c r="B575" s="36"/>
      <c r="C575" s="262" t="s">
        <v>788</v>
      </c>
      <c r="D575" s="262" t="s">
        <v>368</v>
      </c>
      <c r="E575" s="263" t="s">
        <v>789</v>
      </c>
      <c r="F575" s="264" t="s">
        <v>790</v>
      </c>
      <c r="G575" s="265" t="s">
        <v>258</v>
      </c>
      <c r="H575" s="266">
        <v>6.09</v>
      </c>
      <c r="I575" s="267"/>
      <c r="J575" s="268">
        <f>ROUND(I575*H575,2)</f>
        <v>0</v>
      </c>
      <c r="K575" s="269"/>
      <c r="L575" s="270"/>
      <c r="M575" s="271" t="s">
        <v>1</v>
      </c>
      <c r="N575" s="272" t="s">
        <v>44</v>
      </c>
      <c r="O575" s="72"/>
      <c r="P575" s="214">
        <f>O575*H575</f>
        <v>0</v>
      </c>
      <c r="Q575" s="214">
        <v>1.6000000000000001E-4</v>
      </c>
      <c r="R575" s="214">
        <f>Q575*H575</f>
        <v>9.7440000000000005E-4</v>
      </c>
      <c r="S575" s="214">
        <v>0</v>
      </c>
      <c r="T575" s="215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16" t="s">
        <v>363</v>
      </c>
      <c r="AT575" s="216" t="s">
        <v>368</v>
      </c>
      <c r="AU575" s="216" t="s">
        <v>155</v>
      </c>
      <c r="AY575" s="18" t="s">
        <v>149</v>
      </c>
      <c r="BE575" s="217">
        <f>IF(N575="základní",J575,0)</f>
        <v>0</v>
      </c>
      <c r="BF575" s="217">
        <f>IF(N575="snížená",J575,0)</f>
        <v>0</v>
      </c>
      <c r="BG575" s="217">
        <f>IF(N575="zákl. přenesená",J575,0)</f>
        <v>0</v>
      </c>
      <c r="BH575" s="217">
        <f>IF(N575="sníž. přenesená",J575,0)</f>
        <v>0</v>
      </c>
      <c r="BI575" s="217">
        <f>IF(N575="nulová",J575,0)</f>
        <v>0</v>
      </c>
      <c r="BJ575" s="18" t="s">
        <v>155</v>
      </c>
      <c r="BK575" s="217">
        <f>ROUND(I575*H575,2)</f>
        <v>0</v>
      </c>
      <c r="BL575" s="18" t="s">
        <v>255</v>
      </c>
      <c r="BM575" s="216" t="s">
        <v>791</v>
      </c>
    </row>
    <row r="576" spans="1:65" s="13" customFormat="1" ht="11.25">
      <c r="B576" s="218"/>
      <c r="C576" s="219"/>
      <c r="D576" s="220" t="s">
        <v>157</v>
      </c>
      <c r="E576" s="221" t="s">
        <v>1</v>
      </c>
      <c r="F576" s="222" t="s">
        <v>792</v>
      </c>
      <c r="G576" s="219"/>
      <c r="H576" s="223">
        <v>5.8</v>
      </c>
      <c r="I576" s="224"/>
      <c r="J576" s="219"/>
      <c r="K576" s="219"/>
      <c r="L576" s="225"/>
      <c r="M576" s="226"/>
      <c r="N576" s="227"/>
      <c r="O576" s="227"/>
      <c r="P576" s="227"/>
      <c r="Q576" s="227"/>
      <c r="R576" s="227"/>
      <c r="S576" s="227"/>
      <c r="T576" s="228"/>
      <c r="AT576" s="229" t="s">
        <v>157</v>
      </c>
      <c r="AU576" s="229" t="s">
        <v>155</v>
      </c>
      <c r="AV576" s="13" t="s">
        <v>155</v>
      </c>
      <c r="AW576" s="13" t="s">
        <v>34</v>
      </c>
      <c r="AX576" s="13" t="s">
        <v>86</v>
      </c>
      <c r="AY576" s="229" t="s">
        <v>149</v>
      </c>
    </row>
    <row r="577" spans="1:65" s="13" customFormat="1" ht="11.25">
      <c r="B577" s="218"/>
      <c r="C577" s="219"/>
      <c r="D577" s="220" t="s">
        <v>157</v>
      </c>
      <c r="E577" s="219"/>
      <c r="F577" s="222" t="s">
        <v>793</v>
      </c>
      <c r="G577" s="219"/>
      <c r="H577" s="223">
        <v>6.09</v>
      </c>
      <c r="I577" s="224"/>
      <c r="J577" s="219"/>
      <c r="K577" s="219"/>
      <c r="L577" s="225"/>
      <c r="M577" s="226"/>
      <c r="N577" s="227"/>
      <c r="O577" s="227"/>
      <c r="P577" s="227"/>
      <c r="Q577" s="227"/>
      <c r="R577" s="227"/>
      <c r="S577" s="227"/>
      <c r="T577" s="228"/>
      <c r="AT577" s="229" t="s">
        <v>157</v>
      </c>
      <c r="AU577" s="229" t="s">
        <v>155</v>
      </c>
      <c r="AV577" s="13" t="s">
        <v>155</v>
      </c>
      <c r="AW577" s="13" t="s">
        <v>4</v>
      </c>
      <c r="AX577" s="13" t="s">
        <v>86</v>
      </c>
      <c r="AY577" s="229" t="s">
        <v>149</v>
      </c>
    </row>
    <row r="578" spans="1:65" s="2" customFormat="1" ht="21.75" customHeight="1">
      <c r="A578" s="35"/>
      <c r="B578" s="36"/>
      <c r="C578" s="204" t="s">
        <v>794</v>
      </c>
      <c r="D578" s="204" t="s">
        <v>151</v>
      </c>
      <c r="E578" s="205" t="s">
        <v>795</v>
      </c>
      <c r="F578" s="206" t="s">
        <v>796</v>
      </c>
      <c r="G578" s="207" t="s">
        <v>324</v>
      </c>
      <c r="H578" s="208">
        <v>0.45300000000000001</v>
      </c>
      <c r="I578" s="209"/>
      <c r="J578" s="210">
        <f>ROUND(I578*H578,2)</f>
        <v>0</v>
      </c>
      <c r="K578" s="211"/>
      <c r="L578" s="40"/>
      <c r="M578" s="212" t="s">
        <v>1</v>
      </c>
      <c r="N578" s="213" t="s">
        <v>44</v>
      </c>
      <c r="O578" s="72"/>
      <c r="P578" s="214">
        <f>O578*H578</f>
        <v>0</v>
      </c>
      <c r="Q578" s="214">
        <v>0</v>
      </c>
      <c r="R578" s="214">
        <f>Q578*H578</f>
        <v>0</v>
      </c>
      <c r="S578" s="214">
        <v>0</v>
      </c>
      <c r="T578" s="215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16" t="s">
        <v>255</v>
      </c>
      <c r="AT578" s="216" t="s">
        <v>151</v>
      </c>
      <c r="AU578" s="216" t="s">
        <v>155</v>
      </c>
      <c r="AY578" s="18" t="s">
        <v>149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8" t="s">
        <v>155</v>
      </c>
      <c r="BK578" s="217">
        <f>ROUND(I578*H578,2)</f>
        <v>0</v>
      </c>
      <c r="BL578" s="18" t="s">
        <v>255</v>
      </c>
      <c r="BM578" s="216" t="s">
        <v>797</v>
      </c>
    </row>
    <row r="579" spans="1:65" s="2" customFormat="1" ht="21.75" customHeight="1">
      <c r="A579" s="35"/>
      <c r="B579" s="36"/>
      <c r="C579" s="204" t="s">
        <v>798</v>
      </c>
      <c r="D579" s="204" t="s">
        <v>151</v>
      </c>
      <c r="E579" s="205" t="s">
        <v>799</v>
      </c>
      <c r="F579" s="206" t="s">
        <v>800</v>
      </c>
      <c r="G579" s="207" t="s">
        <v>324</v>
      </c>
      <c r="H579" s="208">
        <v>0.45300000000000001</v>
      </c>
      <c r="I579" s="209"/>
      <c r="J579" s="210">
        <f>ROUND(I579*H579,2)</f>
        <v>0</v>
      </c>
      <c r="K579" s="211"/>
      <c r="L579" s="40"/>
      <c r="M579" s="212" t="s">
        <v>1</v>
      </c>
      <c r="N579" s="213" t="s">
        <v>44</v>
      </c>
      <c r="O579" s="72"/>
      <c r="P579" s="214">
        <f>O579*H579</f>
        <v>0</v>
      </c>
      <c r="Q579" s="214">
        <v>0</v>
      </c>
      <c r="R579" s="214">
        <f>Q579*H579</f>
        <v>0</v>
      </c>
      <c r="S579" s="214">
        <v>0</v>
      </c>
      <c r="T579" s="215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16" t="s">
        <v>255</v>
      </c>
      <c r="AT579" s="216" t="s">
        <v>151</v>
      </c>
      <c r="AU579" s="216" t="s">
        <v>155</v>
      </c>
      <c r="AY579" s="18" t="s">
        <v>149</v>
      </c>
      <c r="BE579" s="217">
        <f>IF(N579="základní",J579,0)</f>
        <v>0</v>
      </c>
      <c r="BF579" s="217">
        <f>IF(N579="snížená",J579,0)</f>
        <v>0</v>
      </c>
      <c r="BG579" s="217">
        <f>IF(N579="zákl. přenesená",J579,0)</f>
        <v>0</v>
      </c>
      <c r="BH579" s="217">
        <f>IF(N579="sníž. přenesená",J579,0)</f>
        <v>0</v>
      </c>
      <c r="BI579" s="217">
        <f>IF(N579="nulová",J579,0)</f>
        <v>0</v>
      </c>
      <c r="BJ579" s="18" t="s">
        <v>155</v>
      </c>
      <c r="BK579" s="217">
        <f>ROUND(I579*H579,2)</f>
        <v>0</v>
      </c>
      <c r="BL579" s="18" t="s">
        <v>255</v>
      </c>
      <c r="BM579" s="216" t="s">
        <v>801</v>
      </c>
    </row>
    <row r="580" spans="1:65" s="12" customFormat="1" ht="22.9" customHeight="1">
      <c r="B580" s="189"/>
      <c r="C580" s="190"/>
      <c r="D580" s="191" t="s">
        <v>77</v>
      </c>
      <c r="E580" s="202" t="s">
        <v>802</v>
      </c>
      <c r="F580" s="202" t="s">
        <v>803</v>
      </c>
      <c r="G580" s="190"/>
      <c r="H580" s="190"/>
      <c r="I580" s="193"/>
      <c r="J580" s="203">
        <f>BK580</f>
        <v>0</v>
      </c>
      <c r="K580" s="190"/>
      <c r="L580" s="194"/>
      <c r="M580" s="195"/>
      <c r="N580" s="196"/>
      <c r="O580" s="196"/>
      <c r="P580" s="197">
        <f>SUM(P581:P611)</f>
        <v>0</v>
      </c>
      <c r="Q580" s="196"/>
      <c r="R580" s="197">
        <f>SUM(R581:R611)</f>
        <v>0.5193702</v>
      </c>
      <c r="S580" s="196"/>
      <c r="T580" s="198">
        <f>SUM(T581:T611)</f>
        <v>1.19316</v>
      </c>
      <c r="AR580" s="199" t="s">
        <v>155</v>
      </c>
      <c r="AT580" s="200" t="s">
        <v>77</v>
      </c>
      <c r="AU580" s="200" t="s">
        <v>86</v>
      </c>
      <c r="AY580" s="199" t="s">
        <v>149</v>
      </c>
      <c r="BK580" s="201">
        <f>SUM(BK581:BK611)</f>
        <v>0</v>
      </c>
    </row>
    <row r="581" spans="1:65" s="2" customFormat="1" ht="16.5" customHeight="1">
      <c r="A581" s="35"/>
      <c r="B581" s="36"/>
      <c r="C581" s="204" t="s">
        <v>804</v>
      </c>
      <c r="D581" s="204" t="s">
        <v>151</v>
      </c>
      <c r="E581" s="205" t="s">
        <v>805</v>
      </c>
      <c r="F581" s="206" t="s">
        <v>806</v>
      </c>
      <c r="G581" s="207" t="s">
        <v>90</v>
      </c>
      <c r="H581" s="208">
        <v>26.42</v>
      </c>
      <c r="I581" s="209"/>
      <c r="J581" s="210">
        <f>ROUND(I581*H581,2)</f>
        <v>0</v>
      </c>
      <c r="K581" s="211"/>
      <c r="L581" s="40"/>
      <c r="M581" s="212" t="s">
        <v>1</v>
      </c>
      <c r="N581" s="213" t="s">
        <v>44</v>
      </c>
      <c r="O581" s="72"/>
      <c r="P581" s="214">
        <f>O581*H581</f>
        <v>0</v>
      </c>
      <c r="Q581" s="214">
        <v>2.9999999999999997E-4</v>
      </c>
      <c r="R581" s="214">
        <f>Q581*H581</f>
        <v>7.925999999999999E-3</v>
      </c>
      <c r="S581" s="214">
        <v>0</v>
      </c>
      <c r="T581" s="215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16" t="s">
        <v>255</v>
      </c>
      <c r="AT581" s="216" t="s">
        <v>151</v>
      </c>
      <c r="AU581" s="216" t="s">
        <v>155</v>
      </c>
      <c r="AY581" s="18" t="s">
        <v>149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155</v>
      </c>
      <c r="BK581" s="217">
        <f>ROUND(I581*H581,2)</f>
        <v>0</v>
      </c>
      <c r="BL581" s="18" t="s">
        <v>255</v>
      </c>
      <c r="BM581" s="216" t="s">
        <v>807</v>
      </c>
    </row>
    <row r="582" spans="1:65" s="15" customFormat="1" ht="11.25">
      <c r="B582" s="241"/>
      <c r="C582" s="242"/>
      <c r="D582" s="220" t="s">
        <v>157</v>
      </c>
      <c r="E582" s="243" t="s">
        <v>1</v>
      </c>
      <c r="F582" s="244" t="s">
        <v>222</v>
      </c>
      <c r="G582" s="242"/>
      <c r="H582" s="243" t="s">
        <v>1</v>
      </c>
      <c r="I582" s="245"/>
      <c r="J582" s="242"/>
      <c r="K582" s="242"/>
      <c r="L582" s="246"/>
      <c r="M582" s="247"/>
      <c r="N582" s="248"/>
      <c r="O582" s="248"/>
      <c r="P582" s="248"/>
      <c r="Q582" s="248"/>
      <c r="R582" s="248"/>
      <c r="S582" s="248"/>
      <c r="T582" s="249"/>
      <c r="AT582" s="250" t="s">
        <v>157</v>
      </c>
      <c r="AU582" s="250" t="s">
        <v>155</v>
      </c>
      <c r="AV582" s="15" t="s">
        <v>86</v>
      </c>
      <c r="AW582" s="15" t="s">
        <v>34</v>
      </c>
      <c r="AX582" s="15" t="s">
        <v>78</v>
      </c>
      <c r="AY582" s="250" t="s">
        <v>149</v>
      </c>
    </row>
    <row r="583" spans="1:65" s="13" customFormat="1" ht="11.25">
      <c r="B583" s="218"/>
      <c r="C583" s="219"/>
      <c r="D583" s="220" t="s">
        <v>157</v>
      </c>
      <c r="E583" s="221" t="s">
        <v>1</v>
      </c>
      <c r="F583" s="222" t="s">
        <v>808</v>
      </c>
      <c r="G583" s="219"/>
      <c r="H583" s="223">
        <v>17.28</v>
      </c>
      <c r="I583" s="224"/>
      <c r="J583" s="219"/>
      <c r="K583" s="219"/>
      <c r="L583" s="225"/>
      <c r="M583" s="226"/>
      <c r="N583" s="227"/>
      <c r="O583" s="227"/>
      <c r="P583" s="227"/>
      <c r="Q583" s="227"/>
      <c r="R583" s="227"/>
      <c r="S583" s="227"/>
      <c r="T583" s="228"/>
      <c r="AT583" s="229" t="s">
        <v>157</v>
      </c>
      <c r="AU583" s="229" t="s">
        <v>155</v>
      </c>
      <c r="AV583" s="13" t="s">
        <v>155</v>
      </c>
      <c r="AW583" s="13" t="s">
        <v>34</v>
      </c>
      <c r="AX583" s="13" t="s">
        <v>78</v>
      </c>
      <c r="AY583" s="229" t="s">
        <v>149</v>
      </c>
    </row>
    <row r="584" spans="1:65" s="15" customFormat="1" ht="11.25">
      <c r="B584" s="241"/>
      <c r="C584" s="242"/>
      <c r="D584" s="220" t="s">
        <v>157</v>
      </c>
      <c r="E584" s="243" t="s">
        <v>1</v>
      </c>
      <c r="F584" s="244" t="s">
        <v>224</v>
      </c>
      <c r="G584" s="242"/>
      <c r="H584" s="243" t="s">
        <v>1</v>
      </c>
      <c r="I584" s="245"/>
      <c r="J584" s="242"/>
      <c r="K584" s="242"/>
      <c r="L584" s="246"/>
      <c r="M584" s="247"/>
      <c r="N584" s="248"/>
      <c r="O584" s="248"/>
      <c r="P584" s="248"/>
      <c r="Q584" s="248"/>
      <c r="R584" s="248"/>
      <c r="S584" s="248"/>
      <c r="T584" s="249"/>
      <c r="AT584" s="250" t="s">
        <v>157</v>
      </c>
      <c r="AU584" s="250" t="s">
        <v>155</v>
      </c>
      <c r="AV584" s="15" t="s">
        <v>86</v>
      </c>
      <c r="AW584" s="15" t="s">
        <v>34</v>
      </c>
      <c r="AX584" s="15" t="s">
        <v>78</v>
      </c>
      <c r="AY584" s="250" t="s">
        <v>149</v>
      </c>
    </row>
    <row r="585" spans="1:65" s="13" customFormat="1" ht="11.25">
      <c r="B585" s="218"/>
      <c r="C585" s="219"/>
      <c r="D585" s="220" t="s">
        <v>157</v>
      </c>
      <c r="E585" s="221" t="s">
        <v>1</v>
      </c>
      <c r="F585" s="222" t="s">
        <v>809</v>
      </c>
      <c r="G585" s="219"/>
      <c r="H585" s="223">
        <v>9.14</v>
      </c>
      <c r="I585" s="224"/>
      <c r="J585" s="219"/>
      <c r="K585" s="219"/>
      <c r="L585" s="225"/>
      <c r="M585" s="226"/>
      <c r="N585" s="227"/>
      <c r="O585" s="227"/>
      <c r="P585" s="227"/>
      <c r="Q585" s="227"/>
      <c r="R585" s="227"/>
      <c r="S585" s="227"/>
      <c r="T585" s="228"/>
      <c r="AT585" s="229" t="s">
        <v>157</v>
      </c>
      <c r="AU585" s="229" t="s">
        <v>155</v>
      </c>
      <c r="AV585" s="13" t="s">
        <v>155</v>
      </c>
      <c r="AW585" s="13" t="s">
        <v>34</v>
      </c>
      <c r="AX585" s="13" t="s">
        <v>78</v>
      </c>
      <c r="AY585" s="229" t="s">
        <v>149</v>
      </c>
    </row>
    <row r="586" spans="1:65" s="14" customFormat="1" ht="11.25">
      <c r="B586" s="230"/>
      <c r="C586" s="231"/>
      <c r="D586" s="220" t="s">
        <v>157</v>
      </c>
      <c r="E586" s="232" t="s">
        <v>1</v>
      </c>
      <c r="F586" s="233" t="s">
        <v>160</v>
      </c>
      <c r="G586" s="231"/>
      <c r="H586" s="234">
        <v>26.42</v>
      </c>
      <c r="I586" s="235"/>
      <c r="J586" s="231"/>
      <c r="K586" s="231"/>
      <c r="L586" s="236"/>
      <c r="M586" s="237"/>
      <c r="N586" s="238"/>
      <c r="O586" s="238"/>
      <c r="P586" s="238"/>
      <c r="Q586" s="238"/>
      <c r="R586" s="238"/>
      <c r="S586" s="238"/>
      <c r="T586" s="239"/>
      <c r="AT586" s="240" t="s">
        <v>157</v>
      </c>
      <c r="AU586" s="240" t="s">
        <v>155</v>
      </c>
      <c r="AV586" s="14" t="s">
        <v>154</v>
      </c>
      <c r="AW586" s="14" t="s">
        <v>34</v>
      </c>
      <c r="AX586" s="14" t="s">
        <v>86</v>
      </c>
      <c r="AY586" s="240" t="s">
        <v>149</v>
      </c>
    </row>
    <row r="587" spans="1:65" s="2" customFormat="1" ht="21.75" customHeight="1">
      <c r="A587" s="35"/>
      <c r="B587" s="36"/>
      <c r="C587" s="204" t="s">
        <v>810</v>
      </c>
      <c r="D587" s="204" t="s">
        <v>151</v>
      </c>
      <c r="E587" s="205" t="s">
        <v>811</v>
      </c>
      <c r="F587" s="206" t="s">
        <v>812</v>
      </c>
      <c r="G587" s="207" t="s">
        <v>90</v>
      </c>
      <c r="H587" s="208">
        <v>14.64</v>
      </c>
      <c r="I587" s="209"/>
      <c r="J587" s="210">
        <f>ROUND(I587*H587,2)</f>
        <v>0</v>
      </c>
      <c r="K587" s="211"/>
      <c r="L587" s="40"/>
      <c r="M587" s="212" t="s">
        <v>1</v>
      </c>
      <c r="N587" s="213" t="s">
        <v>44</v>
      </c>
      <c r="O587" s="72"/>
      <c r="P587" s="214">
        <f>O587*H587</f>
        <v>0</v>
      </c>
      <c r="Q587" s="214">
        <v>0</v>
      </c>
      <c r="R587" s="214">
        <f>Q587*H587</f>
        <v>0</v>
      </c>
      <c r="S587" s="214">
        <v>8.1500000000000003E-2</v>
      </c>
      <c r="T587" s="215">
        <f>S587*H587</f>
        <v>1.19316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16" t="s">
        <v>255</v>
      </c>
      <c r="AT587" s="216" t="s">
        <v>151</v>
      </c>
      <c r="AU587" s="216" t="s">
        <v>155</v>
      </c>
      <c r="AY587" s="18" t="s">
        <v>149</v>
      </c>
      <c r="BE587" s="217">
        <f>IF(N587="základní",J587,0)</f>
        <v>0</v>
      </c>
      <c r="BF587" s="217">
        <f>IF(N587="snížená",J587,0)</f>
        <v>0</v>
      </c>
      <c r="BG587" s="217">
        <f>IF(N587="zákl. přenesená",J587,0)</f>
        <v>0</v>
      </c>
      <c r="BH587" s="217">
        <f>IF(N587="sníž. přenesená",J587,0)</f>
        <v>0</v>
      </c>
      <c r="BI587" s="217">
        <f>IF(N587="nulová",J587,0)</f>
        <v>0</v>
      </c>
      <c r="BJ587" s="18" t="s">
        <v>155</v>
      </c>
      <c r="BK587" s="217">
        <f>ROUND(I587*H587,2)</f>
        <v>0</v>
      </c>
      <c r="BL587" s="18" t="s">
        <v>255</v>
      </c>
      <c r="BM587" s="216" t="s">
        <v>813</v>
      </c>
    </row>
    <row r="588" spans="1:65" s="15" customFormat="1" ht="11.25">
      <c r="B588" s="241"/>
      <c r="C588" s="242"/>
      <c r="D588" s="220" t="s">
        <v>157</v>
      </c>
      <c r="E588" s="243" t="s">
        <v>1</v>
      </c>
      <c r="F588" s="244" t="s">
        <v>222</v>
      </c>
      <c r="G588" s="242"/>
      <c r="H588" s="243" t="s">
        <v>1</v>
      </c>
      <c r="I588" s="245"/>
      <c r="J588" s="242"/>
      <c r="K588" s="242"/>
      <c r="L588" s="246"/>
      <c r="M588" s="247"/>
      <c r="N588" s="248"/>
      <c r="O588" s="248"/>
      <c r="P588" s="248"/>
      <c r="Q588" s="248"/>
      <c r="R588" s="248"/>
      <c r="S588" s="248"/>
      <c r="T588" s="249"/>
      <c r="AT588" s="250" t="s">
        <v>157</v>
      </c>
      <c r="AU588" s="250" t="s">
        <v>155</v>
      </c>
      <c r="AV588" s="15" t="s">
        <v>86</v>
      </c>
      <c r="AW588" s="15" t="s">
        <v>34</v>
      </c>
      <c r="AX588" s="15" t="s">
        <v>78</v>
      </c>
      <c r="AY588" s="250" t="s">
        <v>149</v>
      </c>
    </row>
    <row r="589" spans="1:65" s="13" customFormat="1" ht="11.25">
      <c r="B589" s="218"/>
      <c r="C589" s="219"/>
      <c r="D589" s="220" t="s">
        <v>157</v>
      </c>
      <c r="E589" s="221" t="s">
        <v>1</v>
      </c>
      <c r="F589" s="222" t="s">
        <v>814</v>
      </c>
      <c r="G589" s="219"/>
      <c r="H589" s="223">
        <v>14.64</v>
      </c>
      <c r="I589" s="224"/>
      <c r="J589" s="219"/>
      <c r="K589" s="219"/>
      <c r="L589" s="225"/>
      <c r="M589" s="226"/>
      <c r="N589" s="227"/>
      <c r="O589" s="227"/>
      <c r="P589" s="227"/>
      <c r="Q589" s="227"/>
      <c r="R589" s="227"/>
      <c r="S589" s="227"/>
      <c r="T589" s="228"/>
      <c r="AT589" s="229" t="s">
        <v>157</v>
      </c>
      <c r="AU589" s="229" t="s">
        <v>155</v>
      </c>
      <c r="AV589" s="13" t="s">
        <v>155</v>
      </c>
      <c r="AW589" s="13" t="s">
        <v>34</v>
      </c>
      <c r="AX589" s="13" t="s">
        <v>78</v>
      </c>
      <c r="AY589" s="229" t="s">
        <v>149</v>
      </c>
    </row>
    <row r="590" spans="1:65" s="14" customFormat="1" ht="11.25">
      <c r="B590" s="230"/>
      <c r="C590" s="231"/>
      <c r="D590" s="220" t="s">
        <v>157</v>
      </c>
      <c r="E590" s="232" t="s">
        <v>1</v>
      </c>
      <c r="F590" s="233" t="s">
        <v>160</v>
      </c>
      <c r="G590" s="231"/>
      <c r="H590" s="234">
        <v>14.64</v>
      </c>
      <c r="I590" s="235"/>
      <c r="J590" s="231"/>
      <c r="K590" s="231"/>
      <c r="L590" s="236"/>
      <c r="M590" s="237"/>
      <c r="N590" s="238"/>
      <c r="O590" s="238"/>
      <c r="P590" s="238"/>
      <c r="Q590" s="238"/>
      <c r="R590" s="238"/>
      <c r="S590" s="238"/>
      <c r="T590" s="239"/>
      <c r="AT590" s="240" t="s">
        <v>157</v>
      </c>
      <c r="AU590" s="240" t="s">
        <v>155</v>
      </c>
      <c r="AV590" s="14" t="s">
        <v>154</v>
      </c>
      <c r="AW590" s="14" t="s">
        <v>34</v>
      </c>
      <c r="AX590" s="14" t="s">
        <v>86</v>
      </c>
      <c r="AY590" s="240" t="s">
        <v>149</v>
      </c>
    </row>
    <row r="591" spans="1:65" s="2" customFormat="1" ht="21.75" customHeight="1">
      <c r="A591" s="35"/>
      <c r="B591" s="36"/>
      <c r="C591" s="204" t="s">
        <v>815</v>
      </c>
      <c r="D591" s="204" t="s">
        <v>151</v>
      </c>
      <c r="E591" s="205" t="s">
        <v>816</v>
      </c>
      <c r="F591" s="206" t="s">
        <v>817</v>
      </c>
      <c r="G591" s="207" t="s">
        <v>90</v>
      </c>
      <c r="H591" s="208">
        <v>26.42</v>
      </c>
      <c r="I591" s="209"/>
      <c r="J591" s="210">
        <f>ROUND(I591*H591,2)</f>
        <v>0</v>
      </c>
      <c r="K591" s="211"/>
      <c r="L591" s="40"/>
      <c r="M591" s="212" t="s">
        <v>1</v>
      </c>
      <c r="N591" s="213" t="s">
        <v>44</v>
      </c>
      <c r="O591" s="72"/>
      <c r="P591" s="214">
        <f>O591*H591</f>
        <v>0</v>
      </c>
      <c r="Q591" s="214">
        <v>5.3E-3</v>
      </c>
      <c r="R591" s="214">
        <f>Q591*H591</f>
        <v>0.14002600000000001</v>
      </c>
      <c r="S591" s="214">
        <v>0</v>
      </c>
      <c r="T591" s="215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16" t="s">
        <v>255</v>
      </c>
      <c r="AT591" s="216" t="s">
        <v>151</v>
      </c>
      <c r="AU591" s="216" t="s">
        <v>155</v>
      </c>
      <c r="AY591" s="18" t="s">
        <v>149</v>
      </c>
      <c r="BE591" s="217">
        <f>IF(N591="základní",J591,0)</f>
        <v>0</v>
      </c>
      <c r="BF591" s="217">
        <f>IF(N591="snížená",J591,0)</f>
        <v>0</v>
      </c>
      <c r="BG591" s="217">
        <f>IF(N591="zákl. přenesená",J591,0)</f>
        <v>0</v>
      </c>
      <c r="BH591" s="217">
        <f>IF(N591="sníž. přenesená",J591,0)</f>
        <v>0</v>
      </c>
      <c r="BI591" s="217">
        <f>IF(N591="nulová",J591,0)</f>
        <v>0</v>
      </c>
      <c r="BJ591" s="18" t="s">
        <v>155</v>
      </c>
      <c r="BK591" s="217">
        <f>ROUND(I591*H591,2)</f>
        <v>0</v>
      </c>
      <c r="BL591" s="18" t="s">
        <v>255</v>
      </c>
      <c r="BM591" s="216" t="s">
        <v>818</v>
      </c>
    </row>
    <row r="592" spans="1:65" s="13" customFormat="1" ht="11.25">
      <c r="B592" s="218"/>
      <c r="C592" s="219"/>
      <c r="D592" s="220" t="s">
        <v>157</v>
      </c>
      <c r="E592" s="221" t="s">
        <v>1</v>
      </c>
      <c r="F592" s="222" t="s">
        <v>819</v>
      </c>
      <c r="G592" s="219"/>
      <c r="H592" s="223">
        <v>26.42</v>
      </c>
      <c r="I592" s="224"/>
      <c r="J592" s="219"/>
      <c r="K592" s="219"/>
      <c r="L592" s="225"/>
      <c r="M592" s="226"/>
      <c r="N592" s="227"/>
      <c r="O592" s="227"/>
      <c r="P592" s="227"/>
      <c r="Q592" s="227"/>
      <c r="R592" s="227"/>
      <c r="S592" s="227"/>
      <c r="T592" s="228"/>
      <c r="AT592" s="229" t="s">
        <v>157</v>
      </c>
      <c r="AU592" s="229" t="s">
        <v>155</v>
      </c>
      <c r="AV592" s="13" t="s">
        <v>155</v>
      </c>
      <c r="AW592" s="13" t="s">
        <v>34</v>
      </c>
      <c r="AX592" s="13" t="s">
        <v>86</v>
      </c>
      <c r="AY592" s="229" t="s">
        <v>149</v>
      </c>
    </row>
    <row r="593" spans="1:65" s="2" customFormat="1" ht="16.5" customHeight="1">
      <c r="A593" s="35"/>
      <c r="B593" s="36"/>
      <c r="C593" s="262" t="s">
        <v>820</v>
      </c>
      <c r="D593" s="262" t="s">
        <v>368</v>
      </c>
      <c r="E593" s="263" t="s">
        <v>821</v>
      </c>
      <c r="F593" s="264" t="s">
        <v>822</v>
      </c>
      <c r="G593" s="265" t="s">
        <v>90</v>
      </c>
      <c r="H593" s="266">
        <v>29.062000000000001</v>
      </c>
      <c r="I593" s="267"/>
      <c r="J593" s="268">
        <f>ROUND(I593*H593,2)</f>
        <v>0</v>
      </c>
      <c r="K593" s="269"/>
      <c r="L593" s="270"/>
      <c r="M593" s="271" t="s">
        <v>1</v>
      </c>
      <c r="N593" s="272" t="s">
        <v>44</v>
      </c>
      <c r="O593" s="72"/>
      <c r="P593" s="214">
        <f>O593*H593</f>
        <v>0</v>
      </c>
      <c r="Q593" s="214">
        <v>1.26E-2</v>
      </c>
      <c r="R593" s="214">
        <f>Q593*H593</f>
        <v>0.36618120000000004</v>
      </c>
      <c r="S593" s="214">
        <v>0</v>
      </c>
      <c r="T593" s="215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216" t="s">
        <v>363</v>
      </c>
      <c r="AT593" s="216" t="s">
        <v>368</v>
      </c>
      <c r="AU593" s="216" t="s">
        <v>155</v>
      </c>
      <c r="AY593" s="18" t="s">
        <v>149</v>
      </c>
      <c r="BE593" s="217">
        <f>IF(N593="základní",J593,0)</f>
        <v>0</v>
      </c>
      <c r="BF593" s="217">
        <f>IF(N593="snížená",J593,0)</f>
        <v>0</v>
      </c>
      <c r="BG593" s="217">
        <f>IF(N593="zákl. přenesená",J593,0)</f>
        <v>0</v>
      </c>
      <c r="BH593" s="217">
        <f>IF(N593="sníž. přenesená",J593,0)</f>
        <v>0</v>
      </c>
      <c r="BI593" s="217">
        <f>IF(N593="nulová",J593,0)</f>
        <v>0</v>
      </c>
      <c r="BJ593" s="18" t="s">
        <v>155</v>
      </c>
      <c r="BK593" s="217">
        <f>ROUND(I593*H593,2)</f>
        <v>0</v>
      </c>
      <c r="BL593" s="18" t="s">
        <v>255</v>
      </c>
      <c r="BM593" s="216" t="s">
        <v>823</v>
      </c>
    </row>
    <row r="594" spans="1:65" s="13" customFormat="1" ht="11.25">
      <c r="B594" s="218"/>
      <c r="C594" s="219"/>
      <c r="D594" s="220" t="s">
        <v>157</v>
      </c>
      <c r="E594" s="221" t="s">
        <v>1</v>
      </c>
      <c r="F594" s="222" t="s">
        <v>97</v>
      </c>
      <c r="G594" s="219"/>
      <c r="H594" s="223">
        <v>26.42</v>
      </c>
      <c r="I594" s="224"/>
      <c r="J594" s="219"/>
      <c r="K594" s="219"/>
      <c r="L594" s="225"/>
      <c r="M594" s="226"/>
      <c r="N594" s="227"/>
      <c r="O594" s="227"/>
      <c r="P594" s="227"/>
      <c r="Q594" s="227"/>
      <c r="R594" s="227"/>
      <c r="S594" s="227"/>
      <c r="T594" s="228"/>
      <c r="AT594" s="229" t="s">
        <v>157</v>
      </c>
      <c r="AU594" s="229" t="s">
        <v>155</v>
      </c>
      <c r="AV594" s="13" t="s">
        <v>155</v>
      </c>
      <c r="AW594" s="13" t="s">
        <v>34</v>
      </c>
      <c r="AX594" s="13" t="s">
        <v>86</v>
      </c>
      <c r="AY594" s="229" t="s">
        <v>149</v>
      </c>
    </row>
    <row r="595" spans="1:65" s="13" customFormat="1" ht="11.25">
      <c r="B595" s="218"/>
      <c r="C595" s="219"/>
      <c r="D595" s="220" t="s">
        <v>157</v>
      </c>
      <c r="E595" s="219"/>
      <c r="F595" s="222" t="s">
        <v>824</v>
      </c>
      <c r="G595" s="219"/>
      <c r="H595" s="223">
        <v>29.062000000000001</v>
      </c>
      <c r="I595" s="224"/>
      <c r="J595" s="219"/>
      <c r="K595" s="219"/>
      <c r="L595" s="225"/>
      <c r="M595" s="226"/>
      <c r="N595" s="227"/>
      <c r="O595" s="227"/>
      <c r="P595" s="227"/>
      <c r="Q595" s="227"/>
      <c r="R595" s="227"/>
      <c r="S595" s="227"/>
      <c r="T595" s="228"/>
      <c r="AT595" s="229" t="s">
        <v>157</v>
      </c>
      <c r="AU595" s="229" t="s">
        <v>155</v>
      </c>
      <c r="AV595" s="13" t="s">
        <v>155</v>
      </c>
      <c r="AW595" s="13" t="s">
        <v>4</v>
      </c>
      <c r="AX595" s="13" t="s">
        <v>86</v>
      </c>
      <c r="AY595" s="229" t="s">
        <v>149</v>
      </c>
    </row>
    <row r="596" spans="1:65" s="2" customFormat="1" ht="16.5" customHeight="1">
      <c r="A596" s="35"/>
      <c r="B596" s="36"/>
      <c r="C596" s="204" t="s">
        <v>825</v>
      </c>
      <c r="D596" s="204" t="s">
        <v>151</v>
      </c>
      <c r="E596" s="205" t="s">
        <v>826</v>
      </c>
      <c r="F596" s="206" t="s">
        <v>827</v>
      </c>
      <c r="G596" s="207" t="s">
        <v>258</v>
      </c>
      <c r="H596" s="208">
        <v>5.2</v>
      </c>
      <c r="I596" s="209"/>
      <c r="J596" s="210">
        <f>ROUND(I596*H596,2)</f>
        <v>0</v>
      </c>
      <c r="K596" s="211"/>
      <c r="L596" s="40"/>
      <c r="M596" s="212" t="s">
        <v>1</v>
      </c>
      <c r="N596" s="213" t="s">
        <v>44</v>
      </c>
      <c r="O596" s="72"/>
      <c r="P596" s="214">
        <f>O596*H596</f>
        <v>0</v>
      </c>
      <c r="Q596" s="214">
        <v>5.5000000000000003E-4</v>
      </c>
      <c r="R596" s="214">
        <f>Q596*H596</f>
        <v>2.8600000000000001E-3</v>
      </c>
      <c r="S596" s="214">
        <v>0</v>
      </c>
      <c r="T596" s="215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16" t="s">
        <v>255</v>
      </c>
      <c r="AT596" s="216" t="s">
        <v>151</v>
      </c>
      <c r="AU596" s="216" t="s">
        <v>155</v>
      </c>
      <c r="AY596" s="18" t="s">
        <v>149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8" t="s">
        <v>155</v>
      </c>
      <c r="BK596" s="217">
        <f>ROUND(I596*H596,2)</f>
        <v>0</v>
      </c>
      <c r="BL596" s="18" t="s">
        <v>255</v>
      </c>
      <c r="BM596" s="216" t="s">
        <v>828</v>
      </c>
    </row>
    <row r="597" spans="1:65" s="13" customFormat="1" ht="11.25">
      <c r="B597" s="218"/>
      <c r="C597" s="219"/>
      <c r="D597" s="220" t="s">
        <v>157</v>
      </c>
      <c r="E597" s="221" t="s">
        <v>1</v>
      </c>
      <c r="F597" s="222" t="s">
        <v>829</v>
      </c>
      <c r="G597" s="219"/>
      <c r="H597" s="223">
        <v>1.2</v>
      </c>
      <c r="I597" s="224"/>
      <c r="J597" s="219"/>
      <c r="K597" s="219"/>
      <c r="L597" s="225"/>
      <c r="M597" s="226"/>
      <c r="N597" s="227"/>
      <c r="O597" s="227"/>
      <c r="P597" s="227"/>
      <c r="Q597" s="227"/>
      <c r="R597" s="227"/>
      <c r="S597" s="227"/>
      <c r="T597" s="228"/>
      <c r="AT597" s="229" t="s">
        <v>157</v>
      </c>
      <c r="AU597" s="229" t="s">
        <v>155</v>
      </c>
      <c r="AV597" s="13" t="s">
        <v>155</v>
      </c>
      <c r="AW597" s="13" t="s">
        <v>34</v>
      </c>
      <c r="AX597" s="13" t="s">
        <v>78</v>
      </c>
      <c r="AY597" s="229" t="s">
        <v>149</v>
      </c>
    </row>
    <row r="598" spans="1:65" s="13" customFormat="1" ht="11.25">
      <c r="B598" s="218"/>
      <c r="C598" s="219"/>
      <c r="D598" s="220" t="s">
        <v>157</v>
      </c>
      <c r="E598" s="221" t="s">
        <v>1</v>
      </c>
      <c r="F598" s="222" t="s">
        <v>830</v>
      </c>
      <c r="G598" s="219"/>
      <c r="H598" s="223">
        <v>4</v>
      </c>
      <c r="I598" s="224"/>
      <c r="J598" s="219"/>
      <c r="K598" s="219"/>
      <c r="L598" s="225"/>
      <c r="M598" s="226"/>
      <c r="N598" s="227"/>
      <c r="O598" s="227"/>
      <c r="P598" s="227"/>
      <c r="Q598" s="227"/>
      <c r="R598" s="227"/>
      <c r="S598" s="227"/>
      <c r="T598" s="228"/>
      <c r="AT598" s="229" t="s">
        <v>157</v>
      </c>
      <c r="AU598" s="229" t="s">
        <v>155</v>
      </c>
      <c r="AV598" s="13" t="s">
        <v>155</v>
      </c>
      <c r="AW598" s="13" t="s">
        <v>34</v>
      </c>
      <c r="AX598" s="13" t="s">
        <v>78</v>
      </c>
      <c r="AY598" s="229" t="s">
        <v>149</v>
      </c>
    </row>
    <row r="599" spans="1:65" s="14" customFormat="1" ht="11.25">
      <c r="B599" s="230"/>
      <c r="C599" s="231"/>
      <c r="D599" s="220" t="s">
        <v>157</v>
      </c>
      <c r="E599" s="232" t="s">
        <v>1</v>
      </c>
      <c r="F599" s="233" t="s">
        <v>160</v>
      </c>
      <c r="G599" s="231"/>
      <c r="H599" s="234">
        <v>5.2</v>
      </c>
      <c r="I599" s="235"/>
      <c r="J599" s="231"/>
      <c r="K599" s="231"/>
      <c r="L599" s="236"/>
      <c r="M599" s="237"/>
      <c r="N599" s="238"/>
      <c r="O599" s="238"/>
      <c r="P599" s="238"/>
      <c r="Q599" s="238"/>
      <c r="R599" s="238"/>
      <c r="S599" s="238"/>
      <c r="T599" s="239"/>
      <c r="AT599" s="240" t="s">
        <v>157</v>
      </c>
      <c r="AU599" s="240" t="s">
        <v>155</v>
      </c>
      <c r="AV599" s="14" t="s">
        <v>154</v>
      </c>
      <c r="AW599" s="14" t="s">
        <v>34</v>
      </c>
      <c r="AX599" s="14" t="s">
        <v>86</v>
      </c>
      <c r="AY599" s="240" t="s">
        <v>149</v>
      </c>
    </row>
    <row r="600" spans="1:65" s="2" customFormat="1" ht="16.5" customHeight="1">
      <c r="A600" s="35"/>
      <c r="B600" s="36"/>
      <c r="C600" s="204" t="s">
        <v>831</v>
      </c>
      <c r="D600" s="204" t="s">
        <v>151</v>
      </c>
      <c r="E600" s="205" t="s">
        <v>832</v>
      </c>
      <c r="F600" s="206" t="s">
        <v>833</v>
      </c>
      <c r="G600" s="207" t="s">
        <v>258</v>
      </c>
      <c r="H600" s="208">
        <v>3.1</v>
      </c>
      <c r="I600" s="209"/>
      <c r="J600" s="210">
        <f>ROUND(I600*H600,2)</f>
        <v>0</v>
      </c>
      <c r="K600" s="211"/>
      <c r="L600" s="40"/>
      <c r="M600" s="212" t="s">
        <v>1</v>
      </c>
      <c r="N600" s="213" t="s">
        <v>44</v>
      </c>
      <c r="O600" s="72"/>
      <c r="P600" s="214">
        <f>O600*H600</f>
        <v>0</v>
      </c>
      <c r="Q600" s="214">
        <v>5.5000000000000003E-4</v>
      </c>
      <c r="R600" s="214">
        <f>Q600*H600</f>
        <v>1.7050000000000001E-3</v>
      </c>
      <c r="S600" s="214">
        <v>0</v>
      </c>
      <c r="T600" s="215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16" t="s">
        <v>255</v>
      </c>
      <c r="AT600" s="216" t="s">
        <v>151</v>
      </c>
      <c r="AU600" s="216" t="s">
        <v>155</v>
      </c>
      <c r="AY600" s="18" t="s">
        <v>149</v>
      </c>
      <c r="BE600" s="217">
        <f>IF(N600="základní",J600,0)</f>
        <v>0</v>
      </c>
      <c r="BF600" s="217">
        <f>IF(N600="snížená",J600,0)</f>
        <v>0</v>
      </c>
      <c r="BG600" s="217">
        <f>IF(N600="zákl. přenesená",J600,0)</f>
        <v>0</v>
      </c>
      <c r="BH600" s="217">
        <f>IF(N600="sníž. přenesená",J600,0)</f>
        <v>0</v>
      </c>
      <c r="BI600" s="217">
        <f>IF(N600="nulová",J600,0)</f>
        <v>0</v>
      </c>
      <c r="BJ600" s="18" t="s">
        <v>155</v>
      </c>
      <c r="BK600" s="217">
        <f>ROUND(I600*H600,2)</f>
        <v>0</v>
      </c>
      <c r="BL600" s="18" t="s">
        <v>255</v>
      </c>
      <c r="BM600" s="216" t="s">
        <v>834</v>
      </c>
    </row>
    <row r="601" spans="1:65" s="13" customFormat="1" ht="11.25">
      <c r="B601" s="218"/>
      <c r="C601" s="219"/>
      <c r="D601" s="220" t="s">
        <v>157</v>
      </c>
      <c r="E601" s="221" t="s">
        <v>1</v>
      </c>
      <c r="F601" s="222" t="s">
        <v>835</v>
      </c>
      <c r="G601" s="219"/>
      <c r="H601" s="223">
        <v>3.1</v>
      </c>
      <c r="I601" s="224"/>
      <c r="J601" s="219"/>
      <c r="K601" s="219"/>
      <c r="L601" s="225"/>
      <c r="M601" s="226"/>
      <c r="N601" s="227"/>
      <c r="O601" s="227"/>
      <c r="P601" s="227"/>
      <c r="Q601" s="227"/>
      <c r="R601" s="227"/>
      <c r="S601" s="227"/>
      <c r="T601" s="228"/>
      <c r="AT601" s="229" t="s">
        <v>157</v>
      </c>
      <c r="AU601" s="229" t="s">
        <v>155</v>
      </c>
      <c r="AV601" s="13" t="s">
        <v>155</v>
      </c>
      <c r="AW601" s="13" t="s">
        <v>34</v>
      </c>
      <c r="AX601" s="13" t="s">
        <v>86</v>
      </c>
      <c r="AY601" s="229" t="s">
        <v>149</v>
      </c>
    </row>
    <row r="602" spans="1:65" s="2" customFormat="1" ht="16.5" customHeight="1">
      <c r="A602" s="35"/>
      <c r="B602" s="36"/>
      <c r="C602" s="204" t="s">
        <v>836</v>
      </c>
      <c r="D602" s="204" t="s">
        <v>151</v>
      </c>
      <c r="E602" s="205" t="s">
        <v>837</v>
      </c>
      <c r="F602" s="206" t="s">
        <v>838</v>
      </c>
      <c r="G602" s="207" t="s">
        <v>258</v>
      </c>
      <c r="H602" s="208">
        <v>22.4</v>
      </c>
      <c r="I602" s="209"/>
      <c r="J602" s="210">
        <f>ROUND(I602*H602,2)</f>
        <v>0</v>
      </c>
      <c r="K602" s="211"/>
      <c r="L602" s="40"/>
      <c r="M602" s="212" t="s">
        <v>1</v>
      </c>
      <c r="N602" s="213" t="s">
        <v>44</v>
      </c>
      <c r="O602" s="72"/>
      <c r="P602" s="214">
        <f>O602*H602</f>
        <v>0</v>
      </c>
      <c r="Q602" s="214">
        <v>3.0000000000000001E-5</v>
      </c>
      <c r="R602" s="214">
        <f>Q602*H602</f>
        <v>6.7199999999999996E-4</v>
      </c>
      <c r="S602" s="214">
        <v>0</v>
      </c>
      <c r="T602" s="215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16" t="s">
        <v>255</v>
      </c>
      <c r="AT602" s="216" t="s">
        <v>151</v>
      </c>
      <c r="AU602" s="216" t="s">
        <v>155</v>
      </c>
      <c r="AY602" s="18" t="s">
        <v>149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8" t="s">
        <v>155</v>
      </c>
      <c r="BK602" s="217">
        <f>ROUND(I602*H602,2)</f>
        <v>0</v>
      </c>
      <c r="BL602" s="18" t="s">
        <v>255</v>
      </c>
      <c r="BM602" s="216" t="s">
        <v>839</v>
      </c>
    </row>
    <row r="603" spans="1:65" s="15" customFormat="1" ht="11.25">
      <c r="B603" s="241"/>
      <c r="C603" s="242"/>
      <c r="D603" s="220" t="s">
        <v>157</v>
      </c>
      <c r="E603" s="243" t="s">
        <v>1</v>
      </c>
      <c r="F603" s="244" t="s">
        <v>222</v>
      </c>
      <c r="G603" s="242"/>
      <c r="H603" s="243" t="s">
        <v>1</v>
      </c>
      <c r="I603" s="245"/>
      <c r="J603" s="242"/>
      <c r="K603" s="242"/>
      <c r="L603" s="246"/>
      <c r="M603" s="247"/>
      <c r="N603" s="248"/>
      <c r="O603" s="248"/>
      <c r="P603" s="248"/>
      <c r="Q603" s="248"/>
      <c r="R603" s="248"/>
      <c r="S603" s="248"/>
      <c r="T603" s="249"/>
      <c r="AT603" s="250" t="s">
        <v>157</v>
      </c>
      <c r="AU603" s="250" t="s">
        <v>155</v>
      </c>
      <c r="AV603" s="15" t="s">
        <v>86</v>
      </c>
      <c r="AW603" s="15" t="s">
        <v>34</v>
      </c>
      <c r="AX603" s="15" t="s">
        <v>78</v>
      </c>
      <c r="AY603" s="250" t="s">
        <v>149</v>
      </c>
    </row>
    <row r="604" spans="1:65" s="13" customFormat="1" ht="11.25">
      <c r="B604" s="218"/>
      <c r="C604" s="219"/>
      <c r="D604" s="220" t="s">
        <v>157</v>
      </c>
      <c r="E604" s="221" t="s">
        <v>1</v>
      </c>
      <c r="F604" s="222" t="s">
        <v>840</v>
      </c>
      <c r="G604" s="219"/>
      <c r="H604" s="223">
        <v>8.8000000000000007</v>
      </c>
      <c r="I604" s="224"/>
      <c r="J604" s="219"/>
      <c r="K604" s="219"/>
      <c r="L604" s="225"/>
      <c r="M604" s="226"/>
      <c r="N604" s="227"/>
      <c r="O604" s="227"/>
      <c r="P604" s="227"/>
      <c r="Q604" s="227"/>
      <c r="R604" s="227"/>
      <c r="S604" s="227"/>
      <c r="T604" s="228"/>
      <c r="AT604" s="229" t="s">
        <v>157</v>
      </c>
      <c r="AU604" s="229" t="s">
        <v>155</v>
      </c>
      <c r="AV604" s="13" t="s">
        <v>155</v>
      </c>
      <c r="AW604" s="13" t="s">
        <v>34</v>
      </c>
      <c r="AX604" s="13" t="s">
        <v>78</v>
      </c>
      <c r="AY604" s="229" t="s">
        <v>149</v>
      </c>
    </row>
    <row r="605" spans="1:65" s="15" customFormat="1" ht="11.25">
      <c r="B605" s="241"/>
      <c r="C605" s="242"/>
      <c r="D605" s="220" t="s">
        <v>157</v>
      </c>
      <c r="E605" s="243" t="s">
        <v>1</v>
      </c>
      <c r="F605" s="244" t="s">
        <v>224</v>
      </c>
      <c r="G605" s="242"/>
      <c r="H605" s="243" t="s">
        <v>1</v>
      </c>
      <c r="I605" s="245"/>
      <c r="J605" s="242"/>
      <c r="K605" s="242"/>
      <c r="L605" s="246"/>
      <c r="M605" s="247"/>
      <c r="N605" s="248"/>
      <c r="O605" s="248"/>
      <c r="P605" s="248"/>
      <c r="Q605" s="248"/>
      <c r="R605" s="248"/>
      <c r="S605" s="248"/>
      <c r="T605" s="249"/>
      <c r="AT605" s="250" t="s">
        <v>157</v>
      </c>
      <c r="AU605" s="250" t="s">
        <v>155</v>
      </c>
      <c r="AV605" s="15" t="s">
        <v>86</v>
      </c>
      <c r="AW605" s="15" t="s">
        <v>34</v>
      </c>
      <c r="AX605" s="15" t="s">
        <v>78</v>
      </c>
      <c r="AY605" s="250" t="s">
        <v>149</v>
      </c>
    </row>
    <row r="606" spans="1:65" s="13" customFormat="1" ht="11.25">
      <c r="B606" s="218"/>
      <c r="C606" s="219"/>
      <c r="D606" s="220" t="s">
        <v>157</v>
      </c>
      <c r="E606" s="221" t="s">
        <v>1</v>
      </c>
      <c r="F606" s="222" t="s">
        <v>841</v>
      </c>
      <c r="G606" s="219"/>
      <c r="H606" s="223">
        <v>13.6</v>
      </c>
      <c r="I606" s="224"/>
      <c r="J606" s="219"/>
      <c r="K606" s="219"/>
      <c r="L606" s="225"/>
      <c r="M606" s="226"/>
      <c r="N606" s="227"/>
      <c r="O606" s="227"/>
      <c r="P606" s="227"/>
      <c r="Q606" s="227"/>
      <c r="R606" s="227"/>
      <c r="S606" s="227"/>
      <c r="T606" s="228"/>
      <c r="AT606" s="229" t="s">
        <v>157</v>
      </c>
      <c r="AU606" s="229" t="s">
        <v>155</v>
      </c>
      <c r="AV606" s="13" t="s">
        <v>155</v>
      </c>
      <c r="AW606" s="13" t="s">
        <v>34</v>
      </c>
      <c r="AX606" s="13" t="s">
        <v>78</v>
      </c>
      <c r="AY606" s="229" t="s">
        <v>149</v>
      </c>
    </row>
    <row r="607" spans="1:65" s="14" customFormat="1" ht="11.25">
      <c r="B607" s="230"/>
      <c r="C607" s="231"/>
      <c r="D607" s="220" t="s">
        <v>157</v>
      </c>
      <c r="E607" s="232" t="s">
        <v>1</v>
      </c>
      <c r="F607" s="233" t="s">
        <v>160</v>
      </c>
      <c r="G607" s="231"/>
      <c r="H607" s="234">
        <v>22.4</v>
      </c>
      <c r="I607" s="235"/>
      <c r="J607" s="231"/>
      <c r="K607" s="231"/>
      <c r="L607" s="236"/>
      <c r="M607" s="237"/>
      <c r="N607" s="238"/>
      <c r="O607" s="238"/>
      <c r="P607" s="238"/>
      <c r="Q607" s="238"/>
      <c r="R607" s="238"/>
      <c r="S607" s="238"/>
      <c r="T607" s="239"/>
      <c r="AT607" s="240" t="s">
        <v>157</v>
      </c>
      <c r="AU607" s="240" t="s">
        <v>155</v>
      </c>
      <c r="AV607" s="14" t="s">
        <v>154</v>
      </c>
      <c r="AW607" s="14" t="s">
        <v>34</v>
      </c>
      <c r="AX607" s="14" t="s">
        <v>86</v>
      </c>
      <c r="AY607" s="240" t="s">
        <v>149</v>
      </c>
    </row>
    <row r="608" spans="1:65" s="2" customFormat="1" ht="16.5" customHeight="1">
      <c r="A608" s="35"/>
      <c r="B608" s="36"/>
      <c r="C608" s="204" t="s">
        <v>842</v>
      </c>
      <c r="D608" s="204" t="s">
        <v>151</v>
      </c>
      <c r="E608" s="205" t="s">
        <v>843</v>
      </c>
      <c r="F608" s="206" t="s">
        <v>844</v>
      </c>
      <c r="G608" s="207" t="s">
        <v>423</v>
      </c>
      <c r="H608" s="208">
        <v>5</v>
      </c>
      <c r="I608" s="209"/>
      <c r="J608" s="210">
        <f>ROUND(I608*H608,2)</f>
        <v>0</v>
      </c>
      <c r="K608" s="211"/>
      <c r="L608" s="40"/>
      <c r="M608" s="212" t="s">
        <v>1</v>
      </c>
      <c r="N608" s="213" t="s">
        <v>44</v>
      </c>
      <c r="O608" s="72"/>
      <c r="P608" s="214">
        <f>O608*H608</f>
        <v>0</v>
      </c>
      <c r="Q608" s="214">
        <v>0</v>
      </c>
      <c r="R608" s="214">
        <f>Q608*H608</f>
        <v>0</v>
      </c>
      <c r="S608" s="214">
        <v>0</v>
      </c>
      <c r="T608" s="215">
        <f>S608*H608</f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216" t="s">
        <v>255</v>
      </c>
      <c r="AT608" s="216" t="s">
        <v>151</v>
      </c>
      <c r="AU608" s="216" t="s">
        <v>155</v>
      </c>
      <c r="AY608" s="18" t="s">
        <v>149</v>
      </c>
      <c r="BE608" s="217">
        <f>IF(N608="základní",J608,0)</f>
        <v>0</v>
      </c>
      <c r="BF608" s="217">
        <f>IF(N608="snížená",J608,0)</f>
        <v>0</v>
      </c>
      <c r="BG608" s="217">
        <f>IF(N608="zákl. přenesená",J608,0)</f>
        <v>0</v>
      </c>
      <c r="BH608" s="217">
        <f>IF(N608="sníž. přenesená",J608,0)</f>
        <v>0</v>
      </c>
      <c r="BI608" s="217">
        <f>IF(N608="nulová",J608,0)</f>
        <v>0</v>
      </c>
      <c r="BJ608" s="18" t="s">
        <v>155</v>
      </c>
      <c r="BK608" s="217">
        <f>ROUND(I608*H608,2)</f>
        <v>0</v>
      </c>
      <c r="BL608" s="18" t="s">
        <v>255</v>
      </c>
      <c r="BM608" s="216" t="s">
        <v>845</v>
      </c>
    </row>
    <row r="609" spans="1:65" s="13" customFormat="1" ht="11.25">
      <c r="B609" s="218"/>
      <c r="C609" s="219"/>
      <c r="D609" s="220" t="s">
        <v>157</v>
      </c>
      <c r="E609" s="221" t="s">
        <v>1</v>
      </c>
      <c r="F609" s="222" t="s">
        <v>846</v>
      </c>
      <c r="G609" s="219"/>
      <c r="H609" s="223">
        <v>5</v>
      </c>
      <c r="I609" s="224"/>
      <c r="J609" s="219"/>
      <c r="K609" s="219"/>
      <c r="L609" s="225"/>
      <c r="M609" s="226"/>
      <c r="N609" s="227"/>
      <c r="O609" s="227"/>
      <c r="P609" s="227"/>
      <c r="Q609" s="227"/>
      <c r="R609" s="227"/>
      <c r="S609" s="227"/>
      <c r="T609" s="228"/>
      <c r="AT609" s="229" t="s">
        <v>157</v>
      </c>
      <c r="AU609" s="229" t="s">
        <v>155</v>
      </c>
      <c r="AV609" s="13" t="s">
        <v>155</v>
      </c>
      <c r="AW609" s="13" t="s">
        <v>34</v>
      </c>
      <c r="AX609" s="13" t="s">
        <v>86</v>
      </c>
      <c r="AY609" s="229" t="s">
        <v>149</v>
      </c>
    </row>
    <row r="610" spans="1:65" s="2" customFormat="1" ht="21.75" customHeight="1">
      <c r="A610" s="35"/>
      <c r="B610" s="36"/>
      <c r="C610" s="204" t="s">
        <v>847</v>
      </c>
      <c r="D610" s="204" t="s">
        <v>151</v>
      </c>
      <c r="E610" s="205" t="s">
        <v>848</v>
      </c>
      <c r="F610" s="206" t="s">
        <v>849</v>
      </c>
      <c r="G610" s="207" t="s">
        <v>324</v>
      </c>
      <c r="H610" s="208">
        <v>0.51900000000000002</v>
      </c>
      <c r="I610" s="209"/>
      <c r="J610" s="210">
        <f>ROUND(I610*H610,2)</f>
        <v>0</v>
      </c>
      <c r="K610" s="211"/>
      <c r="L610" s="40"/>
      <c r="M610" s="212" t="s">
        <v>1</v>
      </c>
      <c r="N610" s="213" t="s">
        <v>44</v>
      </c>
      <c r="O610" s="72"/>
      <c r="P610" s="214">
        <f>O610*H610</f>
        <v>0</v>
      </c>
      <c r="Q610" s="214">
        <v>0</v>
      </c>
      <c r="R610" s="214">
        <f>Q610*H610</f>
        <v>0</v>
      </c>
      <c r="S610" s="214">
        <v>0</v>
      </c>
      <c r="T610" s="215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216" t="s">
        <v>255</v>
      </c>
      <c r="AT610" s="216" t="s">
        <v>151</v>
      </c>
      <c r="AU610" s="216" t="s">
        <v>155</v>
      </c>
      <c r="AY610" s="18" t="s">
        <v>149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8" t="s">
        <v>155</v>
      </c>
      <c r="BK610" s="217">
        <f>ROUND(I610*H610,2)</f>
        <v>0</v>
      </c>
      <c r="BL610" s="18" t="s">
        <v>255</v>
      </c>
      <c r="BM610" s="216" t="s">
        <v>850</v>
      </c>
    </row>
    <row r="611" spans="1:65" s="2" customFormat="1" ht="21.75" customHeight="1">
      <c r="A611" s="35"/>
      <c r="B611" s="36"/>
      <c r="C611" s="204" t="s">
        <v>851</v>
      </c>
      <c r="D611" s="204" t="s">
        <v>151</v>
      </c>
      <c r="E611" s="205" t="s">
        <v>852</v>
      </c>
      <c r="F611" s="206" t="s">
        <v>853</v>
      </c>
      <c r="G611" s="207" t="s">
        <v>324</v>
      </c>
      <c r="H611" s="208">
        <v>0.51900000000000002</v>
      </c>
      <c r="I611" s="209"/>
      <c r="J611" s="210">
        <f>ROUND(I611*H611,2)</f>
        <v>0</v>
      </c>
      <c r="K611" s="211"/>
      <c r="L611" s="40"/>
      <c r="M611" s="212" t="s">
        <v>1</v>
      </c>
      <c r="N611" s="213" t="s">
        <v>44</v>
      </c>
      <c r="O611" s="72"/>
      <c r="P611" s="214">
        <f>O611*H611</f>
        <v>0</v>
      </c>
      <c r="Q611" s="214">
        <v>0</v>
      </c>
      <c r="R611" s="214">
        <f>Q611*H611</f>
        <v>0</v>
      </c>
      <c r="S611" s="214">
        <v>0</v>
      </c>
      <c r="T611" s="215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16" t="s">
        <v>255</v>
      </c>
      <c r="AT611" s="216" t="s">
        <v>151</v>
      </c>
      <c r="AU611" s="216" t="s">
        <v>155</v>
      </c>
      <c r="AY611" s="18" t="s">
        <v>149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155</v>
      </c>
      <c r="BK611" s="217">
        <f>ROUND(I611*H611,2)</f>
        <v>0</v>
      </c>
      <c r="BL611" s="18" t="s">
        <v>255</v>
      </c>
      <c r="BM611" s="216" t="s">
        <v>854</v>
      </c>
    </row>
    <row r="612" spans="1:65" s="12" customFormat="1" ht="22.9" customHeight="1">
      <c r="B612" s="189"/>
      <c r="C612" s="190"/>
      <c r="D612" s="191" t="s">
        <v>77</v>
      </c>
      <c r="E612" s="202" t="s">
        <v>855</v>
      </c>
      <c r="F612" s="202" t="s">
        <v>856</v>
      </c>
      <c r="G612" s="190"/>
      <c r="H612" s="190"/>
      <c r="I612" s="193"/>
      <c r="J612" s="203">
        <f>BK612</f>
        <v>0</v>
      </c>
      <c r="K612" s="190"/>
      <c r="L612" s="194"/>
      <c r="M612" s="195"/>
      <c r="N612" s="196"/>
      <c r="O612" s="196"/>
      <c r="P612" s="197">
        <f>SUM(P613:P632)</f>
        <v>0</v>
      </c>
      <c r="Q612" s="196"/>
      <c r="R612" s="197">
        <f>SUM(R613:R632)</f>
        <v>1.7109999999999998E-3</v>
      </c>
      <c r="S612" s="196"/>
      <c r="T612" s="198">
        <f>SUM(T613:T632)</f>
        <v>0</v>
      </c>
      <c r="AR612" s="199" t="s">
        <v>155</v>
      </c>
      <c r="AT612" s="200" t="s">
        <v>77</v>
      </c>
      <c r="AU612" s="200" t="s">
        <v>86</v>
      </c>
      <c r="AY612" s="199" t="s">
        <v>149</v>
      </c>
      <c r="BK612" s="201">
        <f>SUM(BK613:BK632)</f>
        <v>0</v>
      </c>
    </row>
    <row r="613" spans="1:65" s="2" customFormat="1" ht="21.75" customHeight="1">
      <c r="A613" s="35"/>
      <c r="B613" s="36"/>
      <c r="C613" s="204" t="s">
        <v>857</v>
      </c>
      <c r="D613" s="204" t="s">
        <v>151</v>
      </c>
      <c r="E613" s="205" t="s">
        <v>858</v>
      </c>
      <c r="F613" s="206" t="s">
        <v>859</v>
      </c>
      <c r="G613" s="207" t="s">
        <v>258</v>
      </c>
      <c r="H613" s="208">
        <v>34.22</v>
      </c>
      <c r="I613" s="209"/>
      <c r="J613" s="210">
        <f>ROUND(I613*H613,2)</f>
        <v>0</v>
      </c>
      <c r="K613" s="211"/>
      <c r="L613" s="40"/>
      <c r="M613" s="212" t="s">
        <v>1</v>
      </c>
      <c r="N613" s="213" t="s">
        <v>44</v>
      </c>
      <c r="O613" s="72"/>
      <c r="P613" s="214">
        <f>O613*H613</f>
        <v>0</v>
      </c>
      <c r="Q613" s="214">
        <v>2.0000000000000002E-5</v>
      </c>
      <c r="R613" s="214">
        <f>Q613*H613</f>
        <v>6.8440000000000005E-4</v>
      </c>
      <c r="S613" s="214">
        <v>0</v>
      </c>
      <c r="T613" s="215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216" t="s">
        <v>255</v>
      </c>
      <c r="AT613" s="216" t="s">
        <v>151</v>
      </c>
      <c r="AU613" s="216" t="s">
        <v>155</v>
      </c>
      <c r="AY613" s="18" t="s">
        <v>149</v>
      </c>
      <c r="BE613" s="217">
        <f>IF(N613="základní",J613,0)</f>
        <v>0</v>
      </c>
      <c r="BF613" s="217">
        <f>IF(N613="snížená",J613,0)</f>
        <v>0</v>
      </c>
      <c r="BG613" s="217">
        <f>IF(N613="zákl. přenesená",J613,0)</f>
        <v>0</v>
      </c>
      <c r="BH613" s="217">
        <f>IF(N613="sníž. přenesená",J613,0)</f>
        <v>0</v>
      </c>
      <c r="BI613" s="217">
        <f>IF(N613="nulová",J613,0)</f>
        <v>0</v>
      </c>
      <c r="BJ613" s="18" t="s">
        <v>155</v>
      </c>
      <c r="BK613" s="217">
        <f>ROUND(I613*H613,2)</f>
        <v>0</v>
      </c>
      <c r="BL613" s="18" t="s">
        <v>255</v>
      </c>
      <c r="BM613" s="216" t="s">
        <v>860</v>
      </c>
    </row>
    <row r="614" spans="1:65" s="15" customFormat="1" ht="11.25">
      <c r="B614" s="241"/>
      <c r="C614" s="242"/>
      <c r="D614" s="220" t="s">
        <v>157</v>
      </c>
      <c r="E614" s="243" t="s">
        <v>1</v>
      </c>
      <c r="F614" s="244" t="s">
        <v>507</v>
      </c>
      <c r="G614" s="242"/>
      <c r="H614" s="243" t="s">
        <v>1</v>
      </c>
      <c r="I614" s="245"/>
      <c r="J614" s="242"/>
      <c r="K614" s="242"/>
      <c r="L614" s="246"/>
      <c r="M614" s="247"/>
      <c r="N614" s="248"/>
      <c r="O614" s="248"/>
      <c r="P614" s="248"/>
      <c r="Q614" s="248"/>
      <c r="R614" s="248"/>
      <c r="S614" s="248"/>
      <c r="T614" s="249"/>
      <c r="AT614" s="250" t="s">
        <v>157</v>
      </c>
      <c r="AU614" s="250" t="s">
        <v>155</v>
      </c>
      <c r="AV614" s="15" t="s">
        <v>86</v>
      </c>
      <c r="AW614" s="15" t="s">
        <v>34</v>
      </c>
      <c r="AX614" s="15" t="s">
        <v>78</v>
      </c>
      <c r="AY614" s="250" t="s">
        <v>149</v>
      </c>
    </row>
    <row r="615" spans="1:65" s="13" customFormat="1" ht="11.25">
      <c r="B615" s="218"/>
      <c r="C615" s="219"/>
      <c r="D615" s="220" t="s">
        <v>157</v>
      </c>
      <c r="E615" s="221" t="s">
        <v>1</v>
      </c>
      <c r="F615" s="222" t="s">
        <v>508</v>
      </c>
      <c r="G615" s="219"/>
      <c r="H615" s="223">
        <v>2</v>
      </c>
      <c r="I615" s="224"/>
      <c r="J615" s="219"/>
      <c r="K615" s="219"/>
      <c r="L615" s="225"/>
      <c r="M615" s="226"/>
      <c r="N615" s="227"/>
      <c r="O615" s="227"/>
      <c r="P615" s="227"/>
      <c r="Q615" s="227"/>
      <c r="R615" s="227"/>
      <c r="S615" s="227"/>
      <c r="T615" s="228"/>
      <c r="AT615" s="229" t="s">
        <v>157</v>
      </c>
      <c r="AU615" s="229" t="s">
        <v>155</v>
      </c>
      <c r="AV615" s="13" t="s">
        <v>155</v>
      </c>
      <c r="AW615" s="13" t="s">
        <v>34</v>
      </c>
      <c r="AX615" s="13" t="s">
        <v>78</v>
      </c>
      <c r="AY615" s="229" t="s">
        <v>149</v>
      </c>
    </row>
    <row r="616" spans="1:65" s="13" customFormat="1" ht="11.25">
      <c r="B616" s="218"/>
      <c r="C616" s="219"/>
      <c r="D616" s="220" t="s">
        <v>157</v>
      </c>
      <c r="E616" s="221" t="s">
        <v>1</v>
      </c>
      <c r="F616" s="222" t="s">
        <v>509</v>
      </c>
      <c r="G616" s="219"/>
      <c r="H616" s="223">
        <v>2.72</v>
      </c>
      <c r="I616" s="224"/>
      <c r="J616" s="219"/>
      <c r="K616" s="219"/>
      <c r="L616" s="225"/>
      <c r="M616" s="226"/>
      <c r="N616" s="227"/>
      <c r="O616" s="227"/>
      <c r="P616" s="227"/>
      <c r="Q616" s="227"/>
      <c r="R616" s="227"/>
      <c r="S616" s="227"/>
      <c r="T616" s="228"/>
      <c r="AT616" s="229" t="s">
        <v>157</v>
      </c>
      <c r="AU616" s="229" t="s">
        <v>155</v>
      </c>
      <c r="AV616" s="13" t="s">
        <v>155</v>
      </c>
      <c r="AW616" s="13" t="s">
        <v>34</v>
      </c>
      <c r="AX616" s="13" t="s">
        <v>78</v>
      </c>
      <c r="AY616" s="229" t="s">
        <v>149</v>
      </c>
    </row>
    <row r="617" spans="1:65" s="13" customFormat="1" ht="11.25">
      <c r="B617" s="218"/>
      <c r="C617" s="219"/>
      <c r="D617" s="220" t="s">
        <v>157</v>
      </c>
      <c r="E617" s="221" t="s">
        <v>1</v>
      </c>
      <c r="F617" s="222" t="s">
        <v>510</v>
      </c>
      <c r="G617" s="219"/>
      <c r="H617" s="223">
        <v>3.1</v>
      </c>
      <c r="I617" s="224"/>
      <c r="J617" s="219"/>
      <c r="K617" s="219"/>
      <c r="L617" s="225"/>
      <c r="M617" s="226"/>
      <c r="N617" s="227"/>
      <c r="O617" s="227"/>
      <c r="P617" s="227"/>
      <c r="Q617" s="227"/>
      <c r="R617" s="227"/>
      <c r="S617" s="227"/>
      <c r="T617" s="228"/>
      <c r="AT617" s="229" t="s">
        <v>157</v>
      </c>
      <c r="AU617" s="229" t="s">
        <v>155</v>
      </c>
      <c r="AV617" s="13" t="s">
        <v>155</v>
      </c>
      <c r="AW617" s="13" t="s">
        <v>34</v>
      </c>
      <c r="AX617" s="13" t="s">
        <v>78</v>
      </c>
      <c r="AY617" s="229" t="s">
        <v>149</v>
      </c>
    </row>
    <row r="618" spans="1:65" s="13" customFormat="1" ht="11.25">
      <c r="B618" s="218"/>
      <c r="C618" s="219"/>
      <c r="D618" s="220" t="s">
        <v>157</v>
      </c>
      <c r="E618" s="221" t="s">
        <v>1</v>
      </c>
      <c r="F618" s="222" t="s">
        <v>511</v>
      </c>
      <c r="G618" s="219"/>
      <c r="H618" s="223">
        <v>3.4</v>
      </c>
      <c r="I618" s="224"/>
      <c r="J618" s="219"/>
      <c r="K618" s="219"/>
      <c r="L618" s="225"/>
      <c r="M618" s="226"/>
      <c r="N618" s="227"/>
      <c r="O618" s="227"/>
      <c r="P618" s="227"/>
      <c r="Q618" s="227"/>
      <c r="R618" s="227"/>
      <c r="S618" s="227"/>
      <c r="T618" s="228"/>
      <c r="AT618" s="229" t="s">
        <v>157</v>
      </c>
      <c r="AU618" s="229" t="s">
        <v>155</v>
      </c>
      <c r="AV618" s="13" t="s">
        <v>155</v>
      </c>
      <c r="AW618" s="13" t="s">
        <v>34</v>
      </c>
      <c r="AX618" s="13" t="s">
        <v>78</v>
      </c>
      <c r="AY618" s="229" t="s">
        <v>149</v>
      </c>
    </row>
    <row r="619" spans="1:65" s="13" customFormat="1" ht="11.25">
      <c r="B619" s="218"/>
      <c r="C619" s="219"/>
      <c r="D619" s="220" t="s">
        <v>157</v>
      </c>
      <c r="E619" s="221" t="s">
        <v>1</v>
      </c>
      <c r="F619" s="222" t="s">
        <v>512</v>
      </c>
      <c r="G619" s="219"/>
      <c r="H619" s="223">
        <v>2.8</v>
      </c>
      <c r="I619" s="224"/>
      <c r="J619" s="219"/>
      <c r="K619" s="219"/>
      <c r="L619" s="225"/>
      <c r="M619" s="226"/>
      <c r="N619" s="227"/>
      <c r="O619" s="227"/>
      <c r="P619" s="227"/>
      <c r="Q619" s="227"/>
      <c r="R619" s="227"/>
      <c r="S619" s="227"/>
      <c r="T619" s="228"/>
      <c r="AT619" s="229" t="s">
        <v>157</v>
      </c>
      <c r="AU619" s="229" t="s">
        <v>155</v>
      </c>
      <c r="AV619" s="13" t="s">
        <v>155</v>
      </c>
      <c r="AW619" s="13" t="s">
        <v>34</v>
      </c>
      <c r="AX619" s="13" t="s">
        <v>78</v>
      </c>
      <c r="AY619" s="229" t="s">
        <v>149</v>
      </c>
    </row>
    <row r="620" spans="1:65" s="13" customFormat="1" ht="11.25">
      <c r="B620" s="218"/>
      <c r="C620" s="219"/>
      <c r="D620" s="220" t="s">
        <v>157</v>
      </c>
      <c r="E620" s="221" t="s">
        <v>1</v>
      </c>
      <c r="F620" s="222" t="s">
        <v>513</v>
      </c>
      <c r="G620" s="219"/>
      <c r="H620" s="223">
        <v>5.2</v>
      </c>
      <c r="I620" s="224"/>
      <c r="J620" s="219"/>
      <c r="K620" s="219"/>
      <c r="L620" s="225"/>
      <c r="M620" s="226"/>
      <c r="N620" s="227"/>
      <c r="O620" s="227"/>
      <c r="P620" s="227"/>
      <c r="Q620" s="227"/>
      <c r="R620" s="227"/>
      <c r="S620" s="227"/>
      <c r="T620" s="228"/>
      <c r="AT620" s="229" t="s">
        <v>157</v>
      </c>
      <c r="AU620" s="229" t="s">
        <v>155</v>
      </c>
      <c r="AV620" s="13" t="s">
        <v>155</v>
      </c>
      <c r="AW620" s="13" t="s">
        <v>34</v>
      </c>
      <c r="AX620" s="13" t="s">
        <v>78</v>
      </c>
      <c r="AY620" s="229" t="s">
        <v>149</v>
      </c>
    </row>
    <row r="621" spans="1:65" s="13" customFormat="1" ht="11.25">
      <c r="B621" s="218"/>
      <c r="C621" s="219"/>
      <c r="D621" s="220" t="s">
        <v>157</v>
      </c>
      <c r="E621" s="221" t="s">
        <v>1</v>
      </c>
      <c r="F621" s="222" t="s">
        <v>861</v>
      </c>
      <c r="G621" s="219"/>
      <c r="H621" s="223">
        <v>15</v>
      </c>
      <c r="I621" s="224"/>
      <c r="J621" s="219"/>
      <c r="K621" s="219"/>
      <c r="L621" s="225"/>
      <c r="M621" s="226"/>
      <c r="N621" s="227"/>
      <c r="O621" s="227"/>
      <c r="P621" s="227"/>
      <c r="Q621" s="227"/>
      <c r="R621" s="227"/>
      <c r="S621" s="227"/>
      <c r="T621" s="228"/>
      <c r="AT621" s="229" t="s">
        <v>157</v>
      </c>
      <c r="AU621" s="229" t="s">
        <v>155</v>
      </c>
      <c r="AV621" s="13" t="s">
        <v>155</v>
      </c>
      <c r="AW621" s="13" t="s">
        <v>34</v>
      </c>
      <c r="AX621" s="13" t="s">
        <v>78</v>
      </c>
      <c r="AY621" s="229" t="s">
        <v>149</v>
      </c>
    </row>
    <row r="622" spans="1:65" s="14" customFormat="1" ht="11.25">
      <c r="B622" s="230"/>
      <c r="C622" s="231"/>
      <c r="D622" s="220" t="s">
        <v>157</v>
      </c>
      <c r="E622" s="232" t="s">
        <v>1</v>
      </c>
      <c r="F622" s="233" t="s">
        <v>160</v>
      </c>
      <c r="G622" s="231"/>
      <c r="H622" s="234">
        <v>34.22</v>
      </c>
      <c r="I622" s="235"/>
      <c r="J622" s="231"/>
      <c r="K622" s="231"/>
      <c r="L622" s="236"/>
      <c r="M622" s="237"/>
      <c r="N622" s="238"/>
      <c r="O622" s="238"/>
      <c r="P622" s="238"/>
      <c r="Q622" s="238"/>
      <c r="R622" s="238"/>
      <c r="S622" s="238"/>
      <c r="T622" s="239"/>
      <c r="AT622" s="240" t="s">
        <v>157</v>
      </c>
      <c r="AU622" s="240" t="s">
        <v>155</v>
      </c>
      <c r="AV622" s="14" t="s">
        <v>154</v>
      </c>
      <c r="AW622" s="14" t="s">
        <v>34</v>
      </c>
      <c r="AX622" s="14" t="s">
        <v>86</v>
      </c>
      <c r="AY622" s="240" t="s">
        <v>149</v>
      </c>
    </row>
    <row r="623" spans="1:65" s="2" customFormat="1" ht="21.75" customHeight="1">
      <c r="A623" s="35"/>
      <c r="B623" s="36"/>
      <c r="C623" s="204" t="s">
        <v>862</v>
      </c>
      <c r="D623" s="204" t="s">
        <v>151</v>
      </c>
      <c r="E623" s="205" t="s">
        <v>863</v>
      </c>
      <c r="F623" s="206" t="s">
        <v>864</v>
      </c>
      <c r="G623" s="207" t="s">
        <v>258</v>
      </c>
      <c r="H623" s="208">
        <v>34.22</v>
      </c>
      <c r="I623" s="209"/>
      <c r="J623" s="210">
        <f>ROUND(I623*H623,2)</f>
        <v>0</v>
      </c>
      <c r="K623" s="211"/>
      <c r="L623" s="40"/>
      <c r="M623" s="212" t="s">
        <v>1</v>
      </c>
      <c r="N623" s="213" t="s">
        <v>44</v>
      </c>
      <c r="O623" s="72"/>
      <c r="P623" s="214">
        <f>O623*H623</f>
        <v>0</v>
      </c>
      <c r="Q623" s="214">
        <v>3.0000000000000001E-5</v>
      </c>
      <c r="R623" s="214">
        <f>Q623*H623</f>
        <v>1.0265999999999999E-3</v>
      </c>
      <c r="S623" s="214">
        <v>0</v>
      </c>
      <c r="T623" s="215">
        <f>S623*H623</f>
        <v>0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216" t="s">
        <v>255</v>
      </c>
      <c r="AT623" s="216" t="s">
        <v>151</v>
      </c>
      <c r="AU623" s="216" t="s">
        <v>155</v>
      </c>
      <c r="AY623" s="18" t="s">
        <v>149</v>
      </c>
      <c r="BE623" s="217">
        <f>IF(N623="základní",J623,0)</f>
        <v>0</v>
      </c>
      <c r="BF623" s="217">
        <f>IF(N623="snížená",J623,0)</f>
        <v>0</v>
      </c>
      <c r="BG623" s="217">
        <f>IF(N623="zákl. přenesená",J623,0)</f>
        <v>0</v>
      </c>
      <c r="BH623" s="217">
        <f>IF(N623="sníž. přenesená",J623,0)</f>
        <v>0</v>
      </c>
      <c r="BI623" s="217">
        <f>IF(N623="nulová",J623,0)</f>
        <v>0</v>
      </c>
      <c r="BJ623" s="18" t="s">
        <v>155</v>
      </c>
      <c r="BK623" s="217">
        <f>ROUND(I623*H623,2)</f>
        <v>0</v>
      </c>
      <c r="BL623" s="18" t="s">
        <v>255</v>
      </c>
      <c r="BM623" s="216" t="s">
        <v>865</v>
      </c>
    </row>
    <row r="624" spans="1:65" s="15" customFormat="1" ht="11.25">
      <c r="B624" s="241"/>
      <c r="C624" s="242"/>
      <c r="D624" s="220" t="s">
        <v>157</v>
      </c>
      <c r="E624" s="243" t="s">
        <v>1</v>
      </c>
      <c r="F624" s="244" t="s">
        <v>507</v>
      </c>
      <c r="G624" s="242"/>
      <c r="H624" s="243" t="s">
        <v>1</v>
      </c>
      <c r="I624" s="245"/>
      <c r="J624" s="242"/>
      <c r="K624" s="242"/>
      <c r="L624" s="246"/>
      <c r="M624" s="247"/>
      <c r="N624" s="248"/>
      <c r="O624" s="248"/>
      <c r="P624" s="248"/>
      <c r="Q624" s="248"/>
      <c r="R624" s="248"/>
      <c r="S624" s="248"/>
      <c r="T624" s="249"/>
      <c r="AT624" s="250" t="s">
        <v>157</v>
      </c>
      <c r="AU624" s="250" t="s">
        <v>155</v>
      </c>
      <c r="AV624" s="15" t="s">
        <v>86</v>
      </c>
      <c r="AW624" s="15" t="s">
        <v>34</v>
      </c>
      <c r="AX624" s="15" t="s">
        <v>78</v>
      </c>
      <c r="AY624" s="250" t="s">
        <v>149</v>
      </c>
    </row>
    <row r="625" spans="1:65" s="13" customFormat="1" ht="11.25">
      <c r="B625" s="218"/>
      <c r="C625" s="219"/>
      <c r="D625" s="220" t="s">
        <v>157</v>
      </c>
      <c r="E625" s="221" t="s">
        <v>1</v>
      </c>
      <c r="F625" s="222" t="s">
        <v>508</v>
      </c>
      <c r="G625" s="219"/>
      <c r="H625" s="223">
        <v>2</v>
      </c>
      <c r="I625" s="224"/>
      <c r="J625" s="219"/>
      <c r="K625" s="219"/>
      <c r="L625" s="225"/>
      <c r="M625" s="226"/>
      <c r="N625" s="227"/>
      <c r="O625" s="227"/>
      <c r="P625" s="227"/>
      <c r="Q625" s="227"/>
      <c r="R625" s="227"/>
      <c r="S625" s="227"/>
      <c r="T625" s="228"/>
      <c r="AT625" s="229" t="s">
        <v>157</v>
      </c>
      <c r="AU625" s="229" t="s">
        <v>155</v>
      </c>
      <c r="AV625" s="13" t="s">
        <v>155</v>
      </c>
      <c r="AW625" s="13" t="s">
        <v>34</v>
      </c>
      <c r="AX625" s="13" t="s">
        <v>78</v>
      </c>
      <c r="AY625" s="229" t="s">
        <v>149</v>
      </c>
    </row>
    <row r="626" spans="1:65" s="13" customFormat="1" ht="11.25">
      <c r="B626" s="218"/>
      <c r="C626" s="219"/>
      <c r="D626" s="220" t="s">
        <v>157</v>
      </c>
      <c r="E626" s="221" t="s">
        <v>1</v>
      </c>
      <c r="F626" s="222" t="s">
        <v>509</v>
      </c>
      <c r="G626" s="219"/>
      <c r="H626" s="223">
        <v>2.72</v>
      </c>
      <c r="I626" s="224"/>
      <c r="J626" s="219"/>
      <c r="K626" s="219"/>
      <c r="L626" s="225"/>
      <c r="M626" s="226"/>
      <c r="N626" s="227"/>
      <c r="O626" s="227"/>
      <c r="P626" s="227"/>
      <c r="Q626" s="227"/>
      <c r="R626" s="227"/>
      <c r="S626" s="227"/>
      <c r="T626" s="228"/>
      <c r="AT626" s="229" t="s">
        <v>157</v>
      </c>
      <c r="AU626" s="229" t="s">
        <v>155</v>
      </c>
      <c r="AV626" s="13" t="s">
        <v>155</v>
      </c>
      <c r="AW626" s="13" t="s">
        <v>34</v>
      </c>
      <c r="AX626" s="13" t="s">
        <v>78</v>
      </c>
      <c r="AY626" s="229" t="s">
        <v>149</v>
      </c>
    </row>
    <row r="627" spans="1:65" s="13" customFormat="1" ht="11.25">
      <c r="B627" s="218"/>
      <c r="C627" s="219"/>
      <c r="D627" s="220" t="s">
        <v>157</v>
      </c>
      <c r="E627" s="221" t="s">
        <v>1</v>
      </c>
      <c r="F627" s="222" t="s">
        <v>510</v>
      </c>
      <c r="G627" s="219"/>
      <c r="H627" s="223">
        <v>3.1</v>
      </c>
      <c r="I627" s="224"/>
      <c r="J627" s="219"/>
      <c r="K627" s="219"/>
      <c r="L627" s="225"/>
      <c r="M627" s="226"/>
      <c r="N627" s="227"/>
      <c r="O627" s="227"/>
      <c r="P627" s="227"/>
      <c r="Q627" s="227"/>
      <c r="R627" s="227"/>
      <c r="S627" s="227"/>
      <c r="T627" s="228"/>
      <c r="AT627" s="229" t="s">
        <v>157</v>
      </c>
      <c r="AU627" s="229" t="s">
        <v>155</v>
      </c>
      <c r="AV627" s="13" t="s">
        <v>155</v>
      </c>
      <c r="AW627" s="13" t="s">
        <v>34</v>
      </c>
      <c r="AX627" s="13" t="s">
        <v>78</v>
      </c>
      <c r="AY627" s="229" t="s">
        <v>149</v>
      </c>
    </row>
    <row r="628" spans="1:65" s="13" customFormat="1" ht="11.25">
      <c r="B628" s="218"/>
      <c r="C628" s="219"/>
      <c r="D628" s="220" t="s">
        <v>157</v>
      </c>
      <c r="E628" s="221" t="s">
        <v>1</v>
      </c>
      <c r="F628" s="222" t="s">
        <v>511</v>
      </c>
      <c r="G628" s="219"/>
      <c r="H628" s="223">
        <v>3.4</v>
      </c>
      <c r="I628" s="224"/>
      <c r="J628" s="219"/>
      <c r="K628" s="219"/>
      <c r="L628" s="225"/>
      <c r="M628" s="226"/>
      <c r="N628" s="227"/>
      <c r="O628" s="227"/>
      <c r="P628" s="227"/>
      <c r="Q628" s="227"/>
      <c r="R628" s="227"/>
      <c r="S628" s="227"/>
      <c r="T628" s="228"/>
      <c r="AT628" s="229" t="s">
        <v>157</v>
      </c>
      <c r="AU628" s="229" t="s">
        <v>155</v>
      </c>
      <c r="AV628" s="13" t="s">
        <v>155</v>
      </c>
      <c r="AW628" s="13" t="s">
        <v>34</v>
      </c>
      <c r="AX628" s="13" t="s">
        <v>78</v>
      </c>
      <c r="AY628" s="229" t="s">
        <v>149</v>
      </c>
    </row>
    <row r="629" spans="1:65" s="13" customFormat="1" ht="11.25">
      <c r="B629" s="218"/>
      <c r="C629" s="219"/>
      <c r="D629" s="220" t="s">
        <v>157</v>
      </c>
      <c r="E629" s="221" t="s">
        <v>1</v>
      </c>
      <c r="F629" s="222" t="s">
        <v>512</v>
      </c>
      <c r="G629" s="219"/>
      <c r="H629" s="223">
        <v>2.8</v>
      </c>
      <c r="I629" s="224"/>
      <c r="J629" s="219"/>
      <c r="K629" s="219"/>
      <c r="L629" s="225"/>
      <c r="M629" s="226"/>
      <c r="N629" s="227"/>
      <c r="O629" s="227"/>
      <c r="P629" s="227"/>
      <c r="Q629" s="227"/>
      <c r="R629" s="227"/>
      <c r="S629" s="227"/>
      <c r="T629" s="228"/>
      <c r="AT629" s="229" t="s">
        <v>157</v>
      </c>
      <c r="AU629" s="229" t="s">
        <v>155</v>
      </c>
      <c r="AV629" s="13" t="s">
        <v>155</v>
      </c>
      <c r="AW629" s="13" t="s">
        <v>34</v>
      </c>
      <c r="AX629" s="13" t="s">
        <v>78</v>
      </c>
      <c r="AY629" s="229" t="s">
        <v>149</v>
      </c>
    </row>
    <row r="630" spans="1:65" s="13" customFormat="1" ht="11.25">
      <c r="B630" s="218"/>
      <c r="C630" s="219"/>
      <c r="D630" s="220" t="s">
        <v>157</v>
      </c>
      <c r="E630" s="221" t="s">
        <v>1</v>
      </c>
      <c r="F630" s="222" t="s">
        <v>513</v>
      </c>
      <c r="G630" s="219"/>
      <c r="H630" s="223">
        <v>5.2</v>
      </c>
      <c r="I630" s="224"/>
      <c r="J630" s="219"/>
      <c r="K630" s="219"/>
      <c r="L630" s="225"/>
      <c r="M630" s="226"/>
      <c r="N630" s="227"/>
      <c r="O630" s="227"/>
      <c r="P630" s="227"/>
      <c r="Q630" s="227"/>
      <c r="R630" s="227"/>
      <c r="S630" s="227"/>
      <c r="T630" s="228"/>
      <c r="AT630" s="229" t="s">
        <v>157</v>
      </c>
      <c r="AU630" s="229" t="s">
        <v>155</v>
      </c>
      <c r="AV630" s="13" t="s">
        <v>155</v>
      </c>
      <c r="AW630" s="13" t="s">
        <v>34</v>
      </c>
      <c r="AX630" s="13" t="s">
        <v>78</v>
      </c>
      <c r="AY630" s="229" t="s">
        <v>149</v>
      </c>
    </row>
    <row r="631" spans="1:65" s="13" customFormat="1" ht="11.25">
      <c r="B631" s="218"/>
      <c r="C631" s="219"/>
      <c r="D631" s="220" t="s">
        <v>157</v>
      </c>
      <c r="E631" s="221" t="s">
        <v>1</v>
      </c>
      <c r="F631" s="222" t="s">
        <v>861</v>
      </c>
      <c r="G631" s="219"/>
      <c r="H631" s="223">
        <v>15</v>
      </c>
      <c r="I631" s="224"/>
      <c r="J631" s="219"/>
      <c r="K631" s="219"/>
      <c r="L631" s="225"/>
      <c r="M631" s="226"/>
      <c r="N631" s="227"/>
      <c r="O631" s="227"/>
      <c r="P631" s="227"/>
      <c r="Q631" s="227"/>
      <c r="R631" s="227"/>
      <c r="S631" s="227"/>
      <c r="T631" s="228"/>
      <c r="AT631" s="229" t="s">
        <v>157</v>
      </c>
      <c r="AU631" s="229" t="s">
        <v>155</v>
      </c>
      <c r="AV631" s="13" t="s">
        <v>155</v>
      </c>
      <c r="AW631" s="13" t="s">
        <v>34</v>
      </c>
      <c r="AX631" s="13" t="s">
        <v>78</v>
      </c>
      <c r="AY631" s="229" t="s">
        <v>149</v>
      </c>
    </row>
    <row r="632" spans="1:65" s="14" customFormat="1" ht="11.25">
      <c r="B632" s="230"/>
      <c r="C632" s="231"/>
      <c r="D632" s="220" t="s">
        <v>157</v>
      </c>
      <c r="E632" s="232" t="s">
        <v>1</v>
      </c>
      <c r="F632" s="233" t="s">
        <v>160</v>
      </c>
      <c r="G632" s="231"/>
      <c r="H632" s="234">
        <v>34.22</v>
      </c>
      <c r="I632" s="235"/>
      <c r="J632" s="231"/>
      <c r="K632" s="231"/>
      <c r="L632" s="236"/>
      <c r="M632" s="237"/>
      <c r="N632" s="238"/>
      <c r="O632" s="238"/>
      <c r="P632" s="238"/>
      <c r="Q632" s="238"/>
      <c r="R632" s="238"/>
      <c r="S632" s="238"/>
      <c r="T632" s="239"/>
      <c r="AT632" s="240" t="s">
        <v>157</v>
      </c>
      <c r="AU632" s="240" t="s">
        <v>155</v>
      </c>
      <c r="AV632" s="14" t="s">
        <v>154</v>
      </c>
      <c r="AW632" s="14" t="s">
        <v>34</v>
      </c>
      <c r="AX632" s="14" t="s">
        <v>86</v>
      </c>
      <c r="AY632" s="240" t="s">
        <v>149</v>
      </c>
    </row>
    <row r="633" spans="1:65" s="12" customFormat="1" ht="22.9" customHeight="1">
      <c r="B633" s="189"/>
      <c r="C633" s="190"/>
      <c r="D633" s="191" t="s">
        <v>77</v>
      </c>
      <c r="E633" s="202" t="s">
        <v>866</v>
      </c>
      <c r="F633" s="202" t="s">
        <v>867</v>
      </c>
      <c r="G633" s="190"/>
      <c r="H633" s="190"/>
      <c r="I633" s="193"/>
      <c r="J633" s="203">
        <f>BK633</f>
        <v>0</v>
      </c>
      <c r="K633" s="190"/>
      <c r="L633" s="194"/>
      <c r="M633" s="195"/>
      <c r="N633" s="196"/>
      <c r="O633" s="196"/>
      <c r="P633" s="197">
        <f>SUM(P634:P654)</f>
        <v>0</v>
      </c>
      <c r="Q633" s="196"/>
      <c r="R633" s="197">
        <f>SUM(R634:R654)</f>
        <v>0.50488401999999999</v>
      </c>
      <c r="S633" s="196"/>
      <c r="T633" s="198">
        <f>SUM(T634:T654)</f>
        <v>0.15587128</v>
      </c>
      <c r="AR633" s="199" t="s">
        <v>155</v>
      </c>
      <c r="AT633" s="200" t="s">
        <v>77</v>
      </c>
      <c r="AU633" s="200" t="s">
        <v>86</v>
      </c>
      <c r="AY633" s="199" t="s">
        <v>149</v>
      </c>
      <c r="BK633" s="201">
        <f>SUM(BK634:BK654)</f>
        <v>0</v>
      </c>
    </row>
    <row r="634" spans="1:65" s="2" customFormat="1" ht="21.75" customHeight="1">
      <c r="A634" s="35"/>
      <c r="B634" s="36"/>
      <c r="C634" s="204" t="s">
        <v>868</v>
      </c>
      <c r="D634" s="204" t="s">
        <v>151</v>
      </c>
      <c r="E634" s="205" t="s">
        <v>869</v>
      </c>
      <c r="F634" s="206" t="s">
        <v>870</v>
      </c>
      <c r="G634" s="207" t="s">
        <v>90</v>
      </c>
      <c r="H634" s="208">
        <v>338.298</v>
      </c>
      <c r="I634" s="209"/>
      <c r="J634" s="210">
        <f>ROUND(I634*H634,2)</f>
        <v>0</v>
      </c>
      <c r="K634" s="211"/>
      <c r="L634" s="40"/>
      <c r="M634" s="212" t="s">
        <v>1</v>
      </c>
      <c r="N634" s="213" t="s">
        <v>44</v>
      </c>
      <c r="O634" s="72"/>
      <c r="P634" s="214">
        <f>O634*H634</f>
        <v>0</v>
      </c>
      <c r="Q634" s="214">
        <v>0</v>
      </c>
      <c r="R634" s="214">
        <f>Q634*H634</f>
        <v>0</v>
      </c>
      <c r="S634" s="214">
        <v>1.4999999999999999E-4</v>
      </c>
      <c r="T634" s="215">
        <f>S634*H634</f>
        <v>5.0744699999999997E-2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216" t="s">
        <v>255</v>
      </c>
      <c r="AT634" s="216" t="s">
        <v>151</v>
      </c>
      <c r="AU634" s="216" t="s">
        <v>155</v>
      </c>
      <c r="AY634" s="18" t="s">
        <v>149</v>
      </c>
      <c r="BE634" s="217">
        <f>IF(N634="základní",J634,0)</f>
        <v>0</v>
      </c>
      <c r="BF634" s="217">
        <f>IF(N634="snížená",J634,0)</f>
        <v>0</v>
      </c>
      <c r="BG634" s="217">
        <f>IF(N634="zákl. přenesená",J634,0)</f>
        <v>0</v>
      </c>
      <c r="BH634" s="217">
        <f>IF(N634="sníž. přenesená",J634,0)</f>
        <v>0</v>
      </c>
      <c r="BI634" s="217">
        <f>IF(N634="nulová",J634,0)</f>
        <v>0</v>
      </c>
      <c r="BJ634" s="18" t="s">
        <v>155</v>
      </c>
      <c r="BK634" s="217">
        <f>ROUND(I634*H634,2)</f>
        <v>0</v>
      </c>
      <c r="BL634" s="18" t="s">
        <v>255</v>
      </c>
      <c r="BM634" s="216" t="s">
        <v>871</v>
      </c>
    </row>
    <row r="635" spans="1:65" s="13" customFormat="1" ht="11.25">
      <c r="B635" s="218"/>
      <c r="C635" s="219"/>
      <c r="D635" s="220" t="s">
        <v>157</v>
      </c>
      <c r="E635" s="221" t="s">
        <v>1</v>
      </c>
      <c r="F635" s="222" t="s">
        <v>88</v>
      </c>
      <c r="G635" s="219"/>
      <c r="H635" s="223">
        <v>104.79</v>
      </c>
      <c r="I635" s="224"/>
      <c r="J635" s="219"/>
      <c r="K635" s="219"/>
      <c r="L635" s="225"/>
      <c r="M635" s="226"/>
      <c r="N635" s="227"/>
      <c r="O635" s="227"/>
      <c r="P635" s="227"/>
      <c r="Q635" s="227"/>
      <c r="R635" s="227"/>
      <c r="S635" s="227"/>
      <c r="T635" s="228"/>
      <c r="AT635" s="229" t="s">
        <v>157</v>
      </c>
      <c r="AU635" s="229" t="s">
        <v>155</v>
      </c>
      <c r="AV635" s="13" t="s">
        <v>155</v>
      </c>
      <c r="AW635" s="13" t="s">
        <v>34</v>
      </c>
      <c r="AX635" s="13" t="s">
        <v>78</v>
      </c>
      <c r="AY635" s="229" t="s">
        <v>149</v>
      </c>
    </row>
    <row r="636" spans="1:65" s="13" customFormat="1" ht="11.25">
      <c r="B636" s="218"/>
      <c r="C636" s="219"/>
      <c r="D636" s="220" t="s">
        <v>157</v>
      </c>
      <c r="E636" s="221" t="s">
        <v>1</v>
      </c>
      <c r="F636" s="222" t="s">
        <v>93</v>
      </c>
      <c r="G636" s="219"/>
      <c r="H636" s="223">
        <v>259.928</v>
      </c>
      <c r="I636" s="224"/>
      <c r="J636" s="219"/>
      <c r="K636" s="219"/>
      <c r="L636" s="225"/>
      <c r="M636" s="226"/>
      <c r="N636" s="227"/>
      <c r="O636" s="227"/>
      <c r="P636" s="227"/>
      <c r="Q636" s="227"/>
      <c r="R636" s="227"/>
      <c r="S636" s="227"/>
      <c r="T636" s="228"/>
      <c r="AT636" s="229" t="s">
        <v>157</v>
      </c>
      <c r="AU636" s="229" t="s">
        <v>155</v>
      </c>
      <c r="AV636" s="13" t="s">
        <v>155</v>
      </c>
      <c r="AW636" s="13" t="s">
        <v>34</v>
      </c>
      <c r="AX636" s="13" t="s">
        <v>78</v>
      </c>
      <c r="AY636" s="229" t="s">
        <v>149</v>
      </c>
    </row>
    <row r="637" spans="1:65" s="13" customFormat="1" ht="11.25">
      <c r="B637" s="218"/>
      <c r="C637" s="219"/>
      <c r="D637" s="220" t="s">
        <v>157</v>
      </c>
      <c r="E637" s="221" t="s">
        <v>1</v>
      </c>
      <c r="F637" s="222" t="s">
        <v>217</v>
      </c>
      <c r="G637" s="219"/>
      <c r="H637" s="223">
        <v>-26.42</v>
      </c>
      <c r="I637" s="224"/>
      <c r="J637" s="219"/>
      <c r="K637" s="219"/>
      <c r="L637" s="225"/>
      <c r="M637" s="226"/>
      <c r="N637" s="227"/>
      <c r="O637" s="227"/>
      <c r="P637" s="227"/>
      <c r="Q637" s="227"/>
      <c r="R637" s="227"/>
      <c r="S637" s="227"/>
      <c r="T637" s="228"/>
      <c r="AT637" s="229" t="s">
        <v>157</v>
      </c>
      <c r="AU637" s="229" t="s">
        <v>155</v>
      </c>
      <c r="AV637" s="13" t="s">
        <v>155</v>
      </c>
      <c r="AW637" s="13" t="s">
        <v>34</v>
      </c>
      <c r="AX637" s="13" t="s">
        <v>78</v>
      </c>
      <c r="AY637" s="229" t="s">
        <v>149</v>
      </c>
    </row>
    <row r="638" spans="1:65" s="14" customFormat="1" ht="11.25">
      <c r="B638" s="230"/>
      <c r="C638" s="231"/>
      <c r="D638" s="220" t="s">
        <v>157</v>
      </c>
      <c r="E638" s="232" t="s">
        <v>1</v>
      </c>
      <c r="F638" s="233" t="s">
        <v>160</v>
      </c>
      <c r="G638" s="231"/>
      <c r="H638" s="234">
        <v>338.298</v>
      </c>
      <c r="I638" s="235"/>
      <c r="J638" s="231"/>
      <c r="K638" s="231"/>
      <c r="L638" s="236"/>
      <c r="M638" s="237"/>
      <c r="N638" s="238"/>
      <c r="O638" s="238"/>
      <c r="P638" s="238"/>
      <c r="Q638" s="238"/>
      <c r="R638" s="238"/>
      <c r="S638" s="238"/>
      <c r="T638" s="239"/>
      <c r="AT638" s="240" t="s">
        <v>157</v>
      </c>
      <c r="AU638" s="240" t="s">
        <v>155</v>
      </c>
      <c r="AV638" s="14" t="s">
        <v>154</v>
      </c>
      <c r="AW638" s="14" t="s">
        <v>34</v>
      </c>
      <c r="AX638" s="14" t="s">
        <v>86</v>
      </c>
      <c r="AY638" s="240" t="s">
        <v>149</v>
      </c>
    </row>
    <row r="639" spans="1:65" s="2" customFormat="1" ht="16.5" customHeight="1">
      <c r="A639" s="35"/>
      <c r="B639" s="36"/>
      <c r="C639" s="204" t="s">
        <v>872</v>
      </c>
      <c r="D639" s="204" t="s">
        <v>151</v>
      </c>
      <c r="E639" s="205" t="s">
        <v>873</v>
      </c>
      <c r="F639" s="206" t="s">
        <v>874</v>
      </c>
      <c r="G639" s="207" t="s">
        <v>90</v>
      </c>
      <c r="H639" s="208">
        <v>339.11799999999999</v>
      </c>
      <c r="I639" s="209"/>
      <c r="J639" s="210">
        <f>ROUND(I639*H639,2)</f>
        <v>0</v>
      </c>
      <c r="K639" s="211"/>
      <c r="L639" s="40"/>
      <c r="M639" s="212" t="s">
        <v>1</v>
      </c>
      <c r="N639" s="213" t="s">
        <v>44</v>
      </c>
      <c r="O639" s="72"/>
      <c r="P639" s="214">
        <f>O639*H639</f>
        <v>0</v>
      </c>
      <c r="Q639" s="214">
        <v>1E-3</v>
      </c>
      <c r="R639" s="214">
        <f>Q639*H639</f>
        <v>0.33911799999999998</v>
      </c>
      <c r="S639" s="214">
        <v>3.1E-4</v>
      </c>
      <c r="T639" s="215">
        <f>S639*H639</f>
        <v>0.10512658</v>
      </c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R639" s="216" t="s">
        <v>255</v>
      </c>
      <c r="AT639" s="216" t="s">
        <v>151</v>
      </c>
      <c r="AU639" s="216" t="s">
        <v>155</v>
      </c>
      <c r="AY639" s="18" t="s">
        <v>149</v>
      </c>
      <c r="BE639" s="217">
        <f>IF(N639="základní",J639,0)</f>
        <v>0</v>
      </c>
      <c r="BF639" s="217">
        <f>IF(N639="snížená",J639,0)</f>
        <v>0</v>
      </c>
      <c r="BG639" s="217">
        <f>IF(N639="zákl. přenesená",J639,0)</f>
        <v>0</v>
      </c>
      <c r="BH639" s="217">
        <f>IF(N639="sníž. přenesená",J639,0)</f>
        <v>0</v>
      </c>
      <c r="BI639" s="217">
        <f>IF(N639="nulová",J639,0)</f>
        <v>0</v>
      </c>
      <c r="BJ639" s="18" t="s">
        <v>155</v>
      </c>
      <c r="BK639" s="217">
        <f>ROUND(I639*H639,2)</f>
        <v>0</v>
      </c>
      <c r="BL639" s="18" t="s">
        <v>255</v>
      </c>
      <c r="BM639" s="216" t="s">
        <v>875</v>
      </c>
    </row>
    <row r="640" spans="1:65" s="13" customFormat="1" ht="11.25">
      <c r="B640" s="218"/>
      <c r="C640" s="219"/>
      <c r="D640" s="220" t="s">
        <v>157</v>
      </c>
      <c r="E640" s="221" t="s">
        <v>1</v>
      </c>
      <c r="F640" s="222" t="s">
        <v>88</v>
      </c>
      <c r="G640" s="219"/>
      <c r="H640" s="223">
        <v>104.79</v>
      </c>
      <c r="I640" s="224"/>
      <c r="J640" s="219"/>
      <c r="K640" s="219"/>
      <c r="L640" s="225"/>
      <c r="M640" s="226"/>
      <c r="N640" s="227"/>
      <c r="O640" s="227"/>
      <c r="P640" s="227"/>
      <c r="Q640" s="227"/>
      <c r="R640" s="227"/>
      <c r="S640" s="227"/>
      <c r="T640" s="228"/>
      <c r="AT640" s="229" t="s">
        <v>157</v>
      </c>
      <c r="AU640" s="229" t="s">
        <v>155</v>
      </c>
      <c r="AV640" s="13" t="s">
        <v>155</v>
      </c>
      <c r="AW640" s="13" t="s">
        <v>34</v>
      </c>
      <c r="AX640" s="13" t="s">
        <v>78</v>
      </c>
      <c r="AY640" s="229" t="s">
        <v>149</v>
      </c>
    </row>
    <row r="641" spans="1:65" s="13" customFormat="1" ht="11.25">
      <c r="B641" s="218"/>
      <c r="C641" s="219"/>
      <c r="D641" s="220" t="s">
        <v>157</v>
      </c>
      <c r="E641" s="221" t="s">
        <v>1</v>
      </c>
      <c r="F641" s="222" t="s">
        <v>93</v>
      </c>
      <c r="G641" s="219"/>
      <c r="H641" s="223">
        <v>259.928</v>
      </c>
      <c r="I641" s="224"/>
      <c r="J641" s="219"/>
      <c r="K641" s="219"/>
      <c r="L641" s="225"/>
      <c r="M641" s="226"/>
      <c r="N641" s="227"/>
      <c r="O641" s="227"/>
      <c r="P641" s="227"/>
      <c r="Q641" s="227"/>
      <c r="R641" s="227"/>
      <c r="S641" s="227"/>
      <c r="T641" s="228"/>
      <c r="AT641" s="229" t="s">
        <v>157</v>
      </c>
      <c r="AU641" s="229" t="s">
        <v>155</v>
      </c>
      <c r="AV641" s="13" t="s">
        <v>155</v>
      </c>
      <c r="AW641" s="13" t="s">
        <v>34</v>
      </c>
      <c r="AX641" s="13" t="s">
        <v>78</v>
      </c>
      <c r="AY641" s="229" t="s">
        <v>149</v>
      </c>
    </row>
    <row r="642" spans="1:65" s="15" customFormat="1" ht="11.25">
      <c r="B642" s="241"/>
      <c r="C642" s="242"/>
      <c r="D642" s="220" t="s">
        <v>157</v>
      </c>
      <c r="E642" s="243" t="s">
        <v>1</v>
      </c>
      <c r="F642" s="244" t="s">
        <v>876</v>
      </c>
      <c r="G642" s="242"/>
      <c r="H642" s="243" t="s">
        <v>1</v>
      </c>
      <c r="I642" s="245"/>
      <c r="J642" s="242"/>
      <c r="K642" s="242"/>
      <c r="L642" s="246"/>
      <c r="M642" s="247"/>
      <c r="N642" s="248"/>
      <c r="O642" s="248"/>
      <c r="P642" s="248"/>
      <c r="Q642" s="248"/>
      <c r="R642" s="248"/>
      <c r="S642" s="248"/>
      <c r="T642" s="249"/>
      <c r="AT642" s="250" t="s">
        <v>157</v>
      </c>
      <c r="AU642" s="250" t="s">
        <v>155</v>
      </c>
      <c r="AV642" s="15" t="s">
        <v>86</v>
      </c>
      <c r="AW642" s="15" t="s">
        <v>34</v>
      </c>
      <c r="AX642" s="15" t="s">
        <v>78</v>
      </c>
      <c r="AY642" s="250" t="s">
        <v>149</v>
      </c>
    </row>
    <row r="643" spans="1:65" s="13" customFormat="1" ht="11.25">
      <c r="B643" s="218"/>
      <c r="C643" s="219"/>
      <c r="D643" s="220" t="s">
        <v>157</v>
      </c>
      <c r="E643" s="221" t="s">
        <v>1</v>
      </c>
      <c r="F643" s="222" t="s">
        <v>877</v>
      </c>
      <c r="G643" s="219"/>
      <c r="H643" s="223">
        <v>-25.6</v>
      </c>
      <c r="I643" s="224"/>
      <c r="J643" s="219"/>
      <c r="K643" s="219"/>
      <c r="L643" s="225"/>
      <c r="M643" s="226"/>
      <c r="N643" s="227"/>
      <c r="O643" s="227"/>
      <c r="P643" s="227"/>
      <c r="Q643" s="227"/>
      <c r="R643" s="227"/>
      <c r="S643" s="227"/>
      <c r="T643" s="228"/>
      <c r="AT643" s="229" t="s">
        <v>157</v>
      </c>
      <c r="AU643" s="229" t="s">
        <v>155</v>
      </c>
      <c r="AV643" s="13" t="s">
        <v>155</v>
      </c>
      <c r="AW643" s="13" t="s">
        <v>34</v>
      </c>
      <c r="AX643" s="13" t="s">
        <v>78</v>
      </c>
      <c r="AY643" s="229" t="s">
        <v>149</v>
      </c>
    </row>
    <row r="644" spans="1:65" s="14" customFormat="1" ht="11.25">
      <c r="B644" s="230"/>
      <c r="C644" s="231"/>
      <c r="D644" s="220" t="s">
        <v>157</v>
      </c>
      <c r="E644" s="232" t="s">
        <v>1</v>
      </c>
      <c r="F644" s="233" t="s">
        <v>160</v>
      </c>
      <c r="G644" s="231"/>
      <c r="H644" s="234">
        <v>339.11799999999999</v>
      </c>
      <c r="I644" s="235"/>
      <c r="J644" s="231"/>
      <c r="K644" s="231"/>
      <c r="L644" s="236"/>
      <c r="M644" s="237"/>
      <c r="N644" s="238"/>
      <c r="O644" s="238"/>
      <c r="P644" s="238"/>
      <c r="Q644" s="238"/>
      <c r="R644" s="238"/>
      <c r="S644" s="238"/>
      <c r="T644" s="239"/>
      <c r="AT644" s="240" t="s">
        <v>157</v>
      </c>
      <c r="AU644" s="240" t="s">
        <v>155</v>
      </c>
      <c r="AV644" s="14" t="s">
        <v>154</v>
      </c>
      <c r="AW644" s="14" t="s">
        <v>34</v>
      </c>
      <c r="AX644" s="14" t="s">
        <v>86</v>
      </c>
      <c r="AY644" s="240" t="s">
        <v>149</v>
      </c>
    </row>
    <row r="645" spans="1:65" s="2" customFormat="1" ht="21.75" customHeight="1">
      <c r="A645" s="35"/>
      <c r="B645" s="36"/>
      <c r="C645" s="204" t="s">
        <v>878</v>
      </c>
      <c r="D645" s="204" t="s">
        <v>151</v>
      </c>
      <c r="E645" s="205" t="s">
        <v>879</v>
      </c>
      <c r="F645" s="206" t="s">
        <v>880</v>
      </c>
      <c r="G645" s="207" t="s">
        <v>90</v>
      </c>
      <c r="H645" s="208">
        <v>338.298</v>
      </c>
      <c r="I645" s="209"/>
      <c r="J645" s="210">
        <f>ROUND(I645*H645,2)</f>
        <v>0</v>
      </c>
      <c r="K645" s="211"/>
      <c r="L645" s="40"/>
      <c r="M645" s="212" t="s">
        <v>1</v>
      </c>
      <c r="N645" s="213" t="s">
        <v>44</v>
      </c>
      <c r="O645" s="72"/>
      <c r="P645" s="214">
        <f>O645*H645</f>
        <v>0</v>
      </c>
      <c r="Q645" s="214">
        <v>2.0000000000000001E-4</v>
      </c>
      <c r="R645" s="214">
        <f>Q645*H645</f>
        <v>6.76596E-2</v>
      </c>
      <c r="S645" s="214">
        <v>0</v>
      </c>
      <c r="T645" s="215">
        <f>S645*H645</f>
        <v>0</v>
      </c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R645" s="216" t="s">
        <v>255</v>
      </c>
      <c r="AT645" s="216" t="s">
        <v>151</v>
      </c>
      <c r="AU645" s="216" t="s">
        <v>155</v>
      </c>
      <c r="AY645" s="18" t="s">
        <v>149</v>
      </c>
      <c r="BE645" s="217">
        <f>IF(N645="základní",J645,0)</f>
        <v>0</v>
      </c>
      <c r="BF645" s="217">
        <f>IF(N645="snížená",J645,0)</f>
        <v>0</v>
      </c>
      <c r="BG645" s="217">
        <f>IF(N645="zákl. přenesená",J645,0)</f>
        <v>0</v>
      </c>
      <c r="BH645" s="217">
        <f>IF(N645="sníž. přenesená",J645,0)</f>
        <v>0</v>
      </c>
      <c r="BI645" s="217">
        <f>IF(N645="nulová",J645,0)</f>
        <v>0</v>
      </c>
      <c r="BJ645" s="18" t="s">
        <v>155</v>
      </c>
      <c r="BK645" s="217">
        <f>ROUND(I645*H645,2)</f>
        <v>0</v>
      </c>
      <c r="BL645" s="18" t="s">
        <v>255</v>
      </c>
      <c r="BM645" s="216" t="s">
        <v>881</v>
      </c>
    </row>
    <row r="646" spans="1:65" s="13" customFormat="1" ht="11.25">
      <c r="B646" s="218"/>
      <c r="C646" s="219"/>
      <c r="D646" s="220" t="s">
        <v>157</v>
      </c>
      <c r="E646" s="221" t="s">
        <v>1</v>
      </c>
      <c r="F646" s="222" t="s">
        <v>88</v>
      </c>
      <c r="G646" s="219"/>
      <c r="H646" s="223">
        <v>104.79</v>
      </c>
      <c r="I646" s="224"/>
      <c r="J646" s="219"/>
      <c r="K646" s="219"/>
      <c r="L646" s="225"/>
      <c r="M646" s="226"/>
      <c r="N646" s="227"/>
      <c r="O646" s="227"/>
      <c r="P646" s="227"/>
      <c r="Q646" s="227"/>
      <c r="R646" s="227"/>
      <c r="S646" s="227"/>
      <c r="T646" s="228"/>
      <c r="AT646" s="229" t="s">
        <v>157</v>
      </c>
      <c r="AU646" s="229" t="s">
        <v>155</v>
      </c>
      <c r="AV646" s="13" t="s">
        <v>155</v>
      </c>
      <c r="AW646" s="13" t="s">
        <v>34</v>
      </c>
      <c r="AX646" s="13" t="s">
        <v>78</v>
      </c>
      <c r="AY646" s="229" t="s">
        <v>149</v>
      </c>
    </row>
    <row r="647" spans="1:65" s="13" customFormat="1" ht="11.25">
      <c r="B647" s="218"/>
      <c r="C647" s="219"/>
      <c r="D647" s="220" t="s">
        <v>157</v>
      </c>
      <c r="E647" s="221" t="s">
        <v>1</v>
      </c>
      <c r="F647" s="222" t="s">
        <v>93</v>
      </c>
      <c r="G647" s="219"/>
      <c r="H647" s="223">
        <v>259.928</v>
      </c>
      <c r="I647" s="224"/>
      <c r="J647" s="219"/>
      <c r="K647" s="219"/>
      <c r="L647" s="225"/>
      <c r="M647" s="226"/>
      <c r="N647" s="227"/>
      <c r="O647" s="227"/>
      <c r="P647" s="227"/>
      <c r="Q647" s="227"/>
      <c r="R647" s="227"/>
      <c r="S647" s="227"/>
      <c r="T647" s="228"/>
      <c r="AT647" s="229" t="s">
        <v>157</v>
      </c>
      <c r="AU647" s="229" t="s">
        <v>155</v>
      </c>
      <c r="AV647" s="13" t="s">
        <v>155</v>
      </c>
      <c r="AW647" s="13" t="s">
        <v>34</v>
      </c>
      <c r="AX647" s="13" t="s">
        <v>78</v>
      </c>
      <c r="AY647" s="229" t="s">
        <v>149</v>
      </c>
    </row>
    <row r="648" spans="1:65" s="13" customFormat="1" ht="11.25">
      <c r="B648" s="218"/>
      <c r="C648" s="219"/>
      <c r="D648" s="220" t="s">
        <v>157</v>
      </c>
      <c r="E648" s="221" t="s">
        <v>1</v>
      </c>
      <c r="F648" s="222" t="s">
        <v>217</v>
      </c>
      <c r="G648" s="219"/>
      <c r="H648" s="223">
        <v>-26.42</v>
      </c>
      <c r="I648" s="224"/>
      <c r="J648" s="219"/>
      <c r="K648" s="219"/>
      <c r="L648" s="225"/>
      <c r="M648" s="226"/>
      <c r="N648" s="227"/>
      <c r="O648" s="227"/>
      <c r="P648" s="227"/>
      <c r="Q648" s="227"/>
      <c r="R648" s="227"/>
      <c r="S648" s="227"/>
      <c r="T648" s="228"/>
      <c r="AT648" s="229" t="s">
        <v>157</v>
      </c>
      <c r="AU648" s="229" t="s">
        <v>155</v>
      </c>
      <c r="AV648" s="13" t="s">
        <v>155</v>
      </c>
      <c r="AW648" s="13" t="s">
        <v>34</v>
      </c>
      <c r="AX648" s="13" t="s">
        <v>78</v>
      </c>
      <c r="AY648" s="229" t="s">
        <v>149</v>
      </c>
    </row>
    <row r="649" spans="1:65" s="14" customFormat="1" ht="11.25">
      <c r="B649" s="230"/>
      <c r="C649" s="231"/>
      <c r="D649" s="220" t="s">
        <v>157</v>
      </c>
      <c r="E649" s="232" t="s">
        <v>1</v>
      </c>
      <c r="F649" s="233" t="s">
        <v>160</v>
      </c>
      <c r="G649" s="231"/>
      <c r="H649" s="234">
        <v>338.298</v>
      </c>
      <c r="I649" s="235"/>
      <c r="J649" s="231"/>
      <c r="K649" s="231"/>
      <c r="L649" s="236"/>
      <c r="M649" s="237"/>
      <c r="N649" s="238"/>
      <c r="O649" s="238"/>
      <c r="P649" s="238"/>
      <c r="Q649" s="238"/>
      <c r="R649" s="238"/>
      <c r="S649" s="238"/>
      <c r="T649" s="239"/>
      <c r="AT649" s="240" t="s">
        <v>157</v>
      </c>
      <c r="AU649" s="240" t="s">
        <v>155</v>
      </c>
      <c r="AV649" s="14" t="s">
        <v>154</v>
      </c>
      <c r="AW649" s="14" t="s">
        <v>34</v>
      </c>
      <c r="AX649" s="14" t="s">
        <v>86</v>
      </c>
      <c r="AY649" s="240" t="s">
        <v>149</v>
      </c>
    </row>
    <row r="650" spans="1:65" s="2" customFormat="1" ht="21.75" customHeight="1">
      <c r="A650" s="35"/>
      <c r="B650" s="36"/>
      <c r="C650" s="204" t="s">
        <v>882</v>
      </c>
      <c r="D650" s="204" t="s">
        <v>151</v>
      </c>
      <c r="E650" s="205" t="s">
        <v>883</v>
      </c>
      <c r="F650" s="206" t="s">
        <v>884</v>
      </c>
      <c r="G650" s="207" t="s">
        <v>90</v>
      </c>
      <c r="H650" s="208">
        <v>338.298</v>
      </c>
      <c r="I650" s="209"/>
      <c r="J650" s="210">
        <f>ROUND(I650*H650,2)</f>
        <v>0</v>
      </c>
      <c r="K650" s="211"/>
      <c r="L650" s="40"/>
      <c r="M650" s="212" t="s">
        <v>1</v>
      </c>
      <c r="N650" s="213" t="s">
        <v>44</v>
      </c>
      <c r="O650" s="72"/>
      <c r="P650" s="214">
        <f>O650*H650</f>
        <v>0</v>
      </c>
      <c r="Q650" s="214">
        <v>2.9E-4</v>
      </c>
      <c r="R650" s="214">
        <f>Q650*H650</f>
        <v>9.810642E-2</v>
      </c>
      <c r="S650" s="214">
        <v>0</v>
      </c>
      <c r="T650" s="215">
        <f>S650*H650</f>
        <v>0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216" t="s">
        <v>255</v>
      </c>
      <c r="AT650" s="216" t="s">
        <v>151</v>
      </c>
      <c r="AU650" s="216" t="s">
        <v>155</v>
      </c>
      <c r="AY650" s="18" t="s">
        <v>149</v>
      </c>
      <c r="BE650" s="217">
        <f>IF(N650="základní",J650,0)</f>
        <v>0</v>
      </c>
      <c r="BF650" s="217">
        <f>IF(N650="snížená",J650,0)</f>
        <v>0</v>
      </c>
      <c r="BG650" s="217">
        <f>IF(N650="zákl. přenesená",J650,0)</f>
        <v>0</v>
      </c>
      <c r="BH650" s="217">
        <f>IF(N650="sníž. přenesená",J650,0)</f>
        <v>0</v>
      </c>
      <c r="BI650" s="217">
        <f>IF(N650="nulová",J650,0)</f>
        <v>0</v>
      </c>
      <c r="BJ650" s="18" t="s">
        <v>155</v>
      </c>
      <c r="BK650" s="217">
        <f>ROUND(I650*H650,2)</f>
        <v>0</v>
      </c>
      <c r="BL650" s="18" t="s">
        <v>255</v>
      </c>
      <c r="BM650" s="216" t="s">
        <v>885</v>
      </c>
    </row>
    <row r="651" spans="1:65" s="13" customFormat="1" ht="11.25">
      <c r="B651" s="218"/>
      <c r="C651" s="219"/>
      <c r="D651" s="220" t="s">
        <v>157</v>
      </c>
      <c r="E651" s="221" t="s">
        <v>1</v>
      </c>
      <c r="F651" s="222" t="s">
        <v>88</v>
      </c>
      <c r="G651" s="219"/>
      <c r="H651" s="223">
        <v>104.79</v>
      </c>
      <c r="I651" s="224"/>
      <c r="J651" s="219"/>
      <c r="K651" s="219"/>
      <c r="L651" s="225"/>
      <c r="M651" s="226"/>
      <c r="N651" s="227"/>
      <c r="O651" s="227"/>
      <c r="P651" s="227"/>
      <c r="Q651" s="227"/>
      <c r="R651" s="227"/>
      <c r="S651" s="227"/>
      <c r="T651" s="228"/>
      <c r="AT651" s="229" t="s">
        <v>157</v>
      </c>
      <c r="AU651" s="229" t="s">
        <v>155</v>
      </c>
      <c r="AV651" s="13" t="s">
        <v>155</v>
      </c>
      <c r="AW651" s="13" t="s">
        <v>34</v>
      </c>
      <c r="AX651" s="13" t="s">
        <v>78</v>
      </c>
      <c r="AY651" s="229" t="s">
        <v>149</v>
      </c>
    </row>
    <row r="652" spans="1:65" s="13" customFormat="1" ht="11.25">
      <c r="B652" s="218"/>
      <c r="C652" s="219"/>
      <c r="D652" s="220" t="s">
        <v>157</v>
      </c>
      <c r="E652" s="221" t="s">
        <v>1</v>
      </c>
      <c r="F652" s="222" t="s">
        <v>93</v>
      </c>
      <c r="G652" s="219"/>
      <c r="H652" s="223">
        <v>259.928</v>
      </c>
      <c r="I652" s="224"/>
      <c r="J652" s="219"/>
      <c r="K652" s="219"/>
      <c r="L652" s="225"/>
      <c r="M652" s="226"/>
      <c r="N652" s="227"/>
      <c r="O652" s="227"/>
      <c r="P652" s="227"/>
      <c r="Q652" s="227"/>
      <c r="R652" s="227"/>
      <c r="S652" s="227"/>
      <c r="T652" s="228"/>
      <c r="AT652" s="229" t="s">
        <v>157</v>
      </c>
      <c r="AU652" s="229" t="s">
        <v>155</v>
      </c>
      <c r="AV652" s="13" t="s">
        <v>155</v>
      </c>
      <c r="AW652" s="13" t="s">
        <v>34</v>
      </c>
      <c r="AX652" s="13" t="s">
        <v>78</v>
      </c>
      <c r="AY652" s="229" t="s">
        <v>149</v>
      </c>
    </row>
    <row r="653" spans="1:65" s="13" customFormat="1" ht="11.25">
      <c r="B653" s="218"/>
      <c r="C653" s="219"/>
      <c r="D653" s="220" t="s">
        <v>157</v>
      </c>
      <c r="E653" s="221" t="s">
        <v>1</v>
      </c>
      <c r="F653" s="222" t="s">
        <v>217</v>
      </c>
      <c r="G653" s="219"/>
      <c r="H653" s="223">
        <v>-26.42</v>
      </c>
      <c r="I653" s="224"/>
      <c r="J653" s="219"/>
      <c r="K653" s="219"/>
      <c r="L653" s="225"/>
      <c r="M653" s="226"/>
      <c r="N653" s="227"/>
      <c r="O653" s="227"/>
      <c r="P653" s="227"/>
      <c r="Q653" s="227"/>
      <c r="R653" s="227"/>
      <c r="S653" s="227"/>
      <c r="T653" s="228"/>
      <c r="AT653" s="229" t="s">
        <v>157</v>
      </c>
      <c r="AU653" s="229" t="s">
        <v>155</v>
      </c>
      <c r="AV653" s="13" t="s">
        <v>155</v>
      </c>
      <c r="AW653" s="13" t="s">
        <v>34</v>
      </c>
      <c r="AX653" s="13" t="s">
        <v>78</v>
      </c>
      <c r="AY653" s="229" t="s">
        <v>149</v>
      </c>
    </row>
    <row r="654" spans="1:65" s="14" customFormat="1" ht="11.25">
      <c r="B654" s="230"/>
      <c r="C654" s="231"/>
      <c r="D654" s="220" t="s">
        <v>157</v>
      </c>
      <c r="E654" s="232" t="s">
        <v>1</v>
      </c>
      <c r="F654" s="233" t="s">
        <v>160</v>
      </c>
      <c r="G654" s="231"/>
      <c r="H654" s="234">
        <v>338.298</v>
      </c>
      <c r="I654" s="235"/>
      <c r="J654" s="231"/>
      <c r="K654" s="231"/>
      <c r="L654" s="236"/>
      <c r="M654" s="237"/>
      <c r="N654" s="238"/>
      <c r="O654" s="238"/>
      <c r="P654" s="238"/>
      <c r="Q654" s="238"/>
      <c r="R654" s="238"/>
      <c r="S654" s="238"/>
      <c r="T654" s="239"/>
      <c r="AT654" s="240" t="s">
        <v>157</v>
      </c>
      <c r="AU654" s="240" t="s">
        <v>155</v>
      </c>
      <c r="AV654" s="14" t="s">
        <v>154</v>
      </c>
      <c r="AW654" s="14" t="s">
        <v>34</v>
      </c>
      <c r="AX654" s="14" t="s">
        <v>86</v>
      </c>
      <c r="AY654" s="240" t="s">
        <v>149</v>
      </c>
    </row>
    <row r="655" spans="1:65" s="12" customFormat="1" ht="25.9" customHeight="1">
      <c r="B655" s="189"/>
      <c r="C655" s="190"/>
      <c r="D655" s="191" t="s">
        <v>77</v>
      </c>
      <c r="E655" s="192" t="s">
        <v>886</v>
      </c>
      <c r="F655" s="192" t="s">
        <v>887</v>
      </c>
      <c r="G655" s="190"/>
      <c r="H655" s="190"/>
      <c r="I655" s="193"/>
      <c r="J655" s="175">
        <f>BK655</f>
        <v>0</v>
      </c>
      <c r="K655" s="190"/>
      <c r="L655" s="194"/>
      <c r="M655" s="195"/>
      <c r="N655" s="196"/>
      <c r="O655" s="196"/>
      <c r="P655" s="197">
        <f>P656</f>
        <v>0</v>
      </c>
      <c r="Q655" s="196"/>
      <c r="R655" s="197">
        <f>R656</f>
        <v>0</v>
      </c>
      <c r="S655" s="196"/>
      <c r="T655" s="198">
        <f>T656</f>
        <v>0</v>
      </c>
      <c r="AR655" s="199" t="s">
        <v>176</v>
      </c>
      <c r="AT655" s="200" t="s">
        <v>77</v>
      </c>
      <c r="AU655" s="200" t="s">
        <v>78</v>
      </c>
      <c r="AY655" s="199" t="s">
        <v>149</v>
      </c>
      <c r="BK655" s="201">
        <f>BK656</f>
        <v>0</v>
      </c>
    </row>
    <row r="656" spans="1:65" s="12" customFormat="1" ht="22.9" customHeight="1">
      <c r="B656" s="189"/>
      <c r="C656" s="190"/>
      <c r="D656" s="191" t="s">
        <v>77</v>
      </c>
      <c r="E656" s="202" t="s">
        <v>888</v>
      </c>
      <c r="F656" s="202" t="s">
        <v>889</v>
      </c>
      <c r="G656" s="190"/>
      <c r="H656" s="190"/>
      <c r="I656" s="193"/>
      <c r="J656" s="203">
        <f>BK656</f>
        <v>0</v>
      </c>
      <c r="K656" s="190"/>
      <c r="L656" s="194"/>
      <c r="M656" s="195"/>
      <c r="N656" s="196"/>
      <c r="O656" s="196"/>
      <c r="P656" s="197">
        <f>P657</f>
        <v>0</v>
      </c>
      <c r="Q656" s="196"/>
      <c r="R656" s="197">
        <f>R657</f>
        <v>0</v>
      </c>
      <c r="S656" s="196"/>
      <c r="T656" s="198">
        <f>T657</f>
        <v>0</v>
      </c>
      <c r="AR656" s="199" t="s">
        <v>176</v>
      </c>
      <c r="AT656" s="200" t="s">
        <v>77</v>
      </c>
      <c r="AU656" s="200" t="s">
        <v>86</v>
      </c>
      <c r="AY656" s="199" t="s">
        <v>149</v>
      </c>
      <c r="BK656" s="201">
        <f>BK657</f>
        <v>0</v>
      </c>
    </row>
    <row r="657" spans="1:65" s="2" customFormat="1" ht="16.5" customHeight="1">
      <c r="A657" s="35"/>
      <c r="B657" s="36"/>
      <c r="C657" s="204" t="s">
        <v>890</v>
      </c>
      <c r="D657" s="204" t="s">
        <v>151</v>
      </c>
      <c r="E657" s="205" t="s">
        <v>891</v>
      </c>
      <c r="F657" s="206" t="s">
        <v>892</v>
      </c>
      <c r="G657" s="207" t="s">
        <v>893</v>
      </c>
      <c r="H657" s="273"/>
      <c r="I657" s="209"/>
      <c r="J657" s="210">
        <f>ROUND(I657*H657,2)</f>
        <v>0</v>
      </c>
      <c r="K657" s="211"/>
      <c r="L657" s="40"/>
      <c r="M657" s="212" t="s">
        <v>1</v>
      </c>
      <c r="N657" s="213" t="s">
        <v>44</v>
      </c>
      <c r="O657" s="72"/>
      <c r="P657" s="214">
        <f>O657*H657</f>
        <v>0</v>
      </c>
      <c r="Q657" s="214">
        <v>0</v>
      </c>
      <c r="R657" s="214">
        <f>Q657*H657</f>
        <v>0</v>
      </c>
      <c r="S657" s="214">
        <v>0</v>
      </c>
      <c r="T657" s="215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216" t="s">
        <v>894</v>
      </c>
      <c r="AT657" s="216" t="s">
        <v>151</v>
      </c>
      <c r="AU657" s="216" t="s">
        <v>155</v>
      </c>
      <c r="AY657" s="18" t="s">
        <v>149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8" t="s">
        <v>155</v>
      </c>
      <c r="BK657" s="217">
        <f>ROUND(I657*H657,2)</f>
        <v>0</v>
      </c>
      <c r="BL657" s="18" t="s">
        <v>894</v>
      </c>
      <c r="BM657" s="216" t="s">
        <v>895</v>
      </c>
    </row>
    <row r="658" spans="1:65" s="2" customFormat="1" ht="49.9" customHeight="1">
      <c r="A658" s="35"/>
      <c r="B658" s="36"/>
      <c r="C658" s="37"/>
      <c r="D658" s="37"/>
      <c r="E658" s="192" t="s">
        <v>896</v>
      </c>
      <c r="F658" s="192" t="s">
        <v>897</v>
      </c>
      <c r="G658" s="37"/>
      <c r="H658" s="37"/>
      <c r="I658" s="113"/>
      <c r="J658" s="175">
        <f t="shared" ref="J658:J663" si="0">BK658</f>
        <v>0</v>
      </c>
      <c r="K658" s="37"/>
      <c r="L658" s="40"/>
      <c r="M658" s="274"/>
      <c r="N658" s="275"/>
      <c r="O658" s="72"/>
      <c r="P658" s="72"/>
      <c r="Q658" s="72"/>
      <c r="R658" s="72"/>
      <c r="S658" s="72"/>
      <c r="T658" s="73"/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T658" s="18" t="s">
        <v>77</v>
      </c>
      <c r="AU658" s="18" t="s">
        <v>78</v>
      </c>
      <c r="AY658" s="18" t="s">
        <v>898</v>
      </c>
      <c r="BK658" s="217">
        <f>SUM(BK659:BK663)</f>
        <v>0</v>
      </c>
    </row>
    <row r="659" spans="1:65" s="2" customFormat="1" ht="16.350000000000001" customHeight="1">
      <c r="A659" s="35"/>
      <c r="B659" s="36"/>
      <c r="C659" s="276" t="s">
        <v>1</v>
      </c>
      <c r="D659" s="276" t="s">
        <v>151</v>
      </c>
      <c r="E659" s="277" t="s">
        <v>1</v>
      </c>
      <c r="F659" s="278" t="s">
        <v>1</v>
      </c>
      <c r="G659" s="279" t="s">
        <v>1</v>
      </c>
      <c r="H659" s="280"/>
      <c r="I659" s="281"/>
      <c r="J659" s="282">
        <f t="shared" si="0"/>
        <v>0</v>
      </c>
      <c r="K659" s="211"/>
      <c r="L659" s="40"/>
      <c r="M659" s="283" t="s">
        <v>1</v>
      </c>
      <c r="N659" s="284" t="s">
        <v>44</v>
      </c>
      <c r="O659" s="72"/>
      <c r="P659" s="72"/>
      <c r="Q659" s="72"/>
      <c r="R659" s="72"/>
      <c r="S659" s="72"/>
      <c r="T659" s="73"/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T659" s="18" t="s">
        <v>898</v>
      </c>
      <c r="AU659" s="18" t="s">
        <v>86</v>
      </c>
      <c r="AY659" s="18" t="s">
        <v>898</v>
      </c>
      <c r="BE659" s="217">
        <f>IF(N659="základní",J659,0)</f>
        <v>0</v>
      </c>
      <c r="BF659" s="217">
        <f>IF(N659="snížená",J659,0)</f>
        <v>0</v>
      </c>
      <c r="BG659" s="217">
        <f>IF(N659="zákl. přenesená",J659,0)</f>
        <v>0</v>
      </c>
      <c r="BH659" s="217">
        <f>IF(N659="sníž. přenesená",J659,0)</f>
        <v>0</v>
      </c>
      <c r="BI659" s="217">
        <f>IF(N659="nulová",J659,0)</f>
        <v>0</v>
      </c>
      <c r="BJ659" s="18" t="s">
        <v>155</v>
      </c>
      <c r="BK659" s="217">
        <f>I659*H659</f>
        <v>0</v>
      </c>
    </row>
    <row r="660" spans="1:65" s="2" customFormat="1" ht="16.350000000000001" customHeight="1">
      <c r="A660" s="35"/>
      <c r="B660" s="36"/>
      <c r="C660" s="276" t="s">
        <v>1</v>
      </c>
      <c r="D660" s="276" t="s">
        <v>151</v>
      </c>
      <c r="E660" s="277" t="s">
        <v>1</v>
      </c>
      <c r="F660" s="278" t="s">
        <v>1</v>
      </c>
      <c r="G660" s="279" t="s">
        <v>1</v>
      </c>
      <c r="H660" s="280"/>
      <c r="I660" s="281"/>
      <c r="J660" s="282">
        <f t="shared" si="0"/>
        <v>0</v>
      </c>
      <c r="K660" s="211"/>
      <c r="L660" s="40"/>
      <c r="M660" s="283" t="s">
        <v>1</v>
      </c>
      <c r="N660" s="284" t="s">
        <v>44</v>
      </c>
      <c r="O660" s="72"/>
      <c r="P660" s="72"/>
      <c r="Q660" s="72"/>
      <c r="R660" s="72"/>
      <c r="S660" s="72"/>
      <c r="T660" s="73"/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T660" s="18" t="s">
        <v>898</v>
      </c>
      <c r="AU660" s="18" t="s">
        <v>86</v>
      </c>
      <c r="AY660" s="18" t="s">
        <v>898</v>
      </c>
      <c r="BE660" s="217">
        <f>IF(N660="základní",J660,0)</f>
        <v>0</v>
      </c>
      <c r="BF660" s="217">
        <f>IF(N660="snížená",J660,0)</f>
        <v>0</v>
      </c>
      <c r="BG660" s="217">
        <f>IF(N660="zákl. přenesená",J660,0)</f>
        <v>0</v>
      </c>
      <c r="BH660" s="217">
        <f>IF(N660="sníž. přenesená",J660,0)</f>
        <v>0</v>
      </c>
      <c r="BI660" s="217">
        <f>IF(N660="nulová",J660,0)</f>
        <v>0</v>
      </c>
      <c r="BJ660" s="18" t="s">
        <v>155</v>
      </c>
      <c r="BK660" s="217">
        <f>I660*H660</f>
        <v>0</v>
      </c>
    </row>
    <row r="661" spans="1:65" s="2" customFormat="1" ht="16.350000000000001" customHeight="1">
      <c r="A661" s="35"/>
      <c r="B661" s="36"/>
      <c r="C661" s="276" t="s">
        <v>1</v>
      </c>
      <c r="D661" s="276" t="s">
        <v>151</v>
      </c>
      <c r="E661" s="277" t="s">
        <v>1</v>
      </c>
      <c r="F661" s="278" t="s">
        <v>1</v>
      </c>
      <c r="G661" s="279" t="s">
        <v>1</v>
      </c>
      <c r="H661" s="280"/>
      <c r="I661" s="281"/>
      <c r="J661" s="282">
        <f t="shared" si="0"/>
        <v>0</v>
      </c>
      <c r="K661" s="211"/>
      <c r="L661" s="40"/>
      <c r="M661" s="283" t="s">
        <v>1</v>
      </c>
      <c r="N661" s="284" t="s">
        <v>44</v>
      </c>
      <c r="O661" s="72"/>
      <c r="P661" s="72"/>
      <c r="Q661" s="72"/>
      <c r="R661" s="72"/>
      <c r="S661" s="72"/>
      <c r="T661" s="73"/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T661" s="18" t="s">
        <v>898</v>
      </c>
      <c r="AU661" s="18" t="s">
        <v>86</v>
      </c>
      <c r="AY661" s="18" t="s">
        <v>898</v>
      </c>
      <c r="BE661" s="217">
        <f>IF(N661="základní",J661,0)</f>
        <v>0</v>
      </c>
      <c r="BF661" s="217">
        <f>IF(N661="snížená",J661,0)</f>
        <v>0</v>
      </c>
      <c r="BG661" s="217">
        <f>IF(N661="zákl. přenesená",J661,0)</f>
        <v>0</v>
      </c>
      <c r="BH661" s="217">
        <f>IF(N661="sníž. přenesená",J661,0)</f>
        <v>0</v>
      </c>
      <c r="BI661" s="217">
        <f>IF(N661="nulová",J661,0)</f>
        <v>0</v>
      </c>
      <c r="BJ661" s="18" t="s">
        <v>155</v>
      </c>
      <c r="BK661" s="217">
        <f>I661*H661</f>
        <v>0</v>
      </c>
    </row>
    <row r="662" spans="1:65" s="2" customFormat="1" ht="16.350000000000001" customHeight="1">
      <c r="A662" s="35"/>
      <c r="B662" s="36"/>
      <c r="C662" s="276" t="s">
        <v>1</v>
      </c>
      <c r="D662" s="276" t="s">
        <v>151</v>
      </c>
      <c r="E662" s="277" t="s">
        <v>1</v>
      </c>
      <c r="F662" s="278" t="s">
        <v>1</v>
      </c>
      <c r="G662" s="279" t="s">
        <v>1</v>
      </c>
      <c r="H662" s="280"/>
      <c r="I662" s="281"/>
      <c r="J662" s="282">
        <f t="shared" si="0"/>
        <v>0</v>
      </c>
      <c r="K662" s="211"/>
      <c r="L662" s="40"/>
      <c r="M662" s="283" t="s">
        <v>1</v>
      </c>
      <c r="N662" s="284" t="s">
        <v>44</v>
      </c>
      <c r="O662" s="72"/>
      <c r="P662" s="72"/>
      <c r="Q662" s="72"/>
      <c r="R662" s="72"/>
      <c r="S662" s="72"/>
      <c r="T662" s="73"/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T662" s="18" t="s">
        <v>898</v>
      </c>
      <c r="AU662" s="18" t="s">
        <v>86</v>
      </c>
      <c r="AY662" s="18" t="s">
        <v>898</v>
      </c>
      <c r="BE662" s="217">
        <f>IF(N662="základní",J662,0)</f>
        <v>0</v>
      </c>
      <c r="BF662" s="217">
        <f>IF(N662="snížená",J662,0)</f>
        <v>0</v>
      </c>
      <c r="BG662" s="217">
        <f>IF(N662="zákl. přenesená",J662,0)</f>
        <v>0</v>
      </c>
      <c r="BH662" s="217">
        <f>IF(N662="sníž. přenesená",J662,0)</f>
        <v>0</v>
      </c>
      <c r="BI662" s="217">
        <f>IF(N662="nulová",J662,0)</f>
        <v>0</v>
      </c>
      <c r="BJ662" s="18" t="s">
        <v>155</v>
      </c>
      <c r="BK662" s="217">
        <f>I662*H662</f>
        <v>0</v>
      </c>
    </row>
    <row r="663" spans="1:65" s="2" customFormat="1" ht="16.350000000000001" customHeight="1">
      <c r="A663" s="35"/>
      <c r="B663" s="36"/>
      <c r="C663" s="276" t="s">
        <v>1</v>
      </c>
      <c r="D663" s="276" t="s">
        <v>151</v>
      </c>
      <c r="E663" s="277" t="s">
        <v>1</v>
      </c>
      <c r="F663" s="278" t="s">
        <v>1</v>
      </c>
      <c r="G663" s="279" t="s">
        <v>1</v>
      </c>
      <c r="H663" s="280"/>
      <c r="I663" s="281"/>
      <c r="J663" s="282">
        <f t="shared" si="0"/>
        <v>0</v>
      </c>
      <c r="K663" s="211"/>
      <c r="L663" s="40"/>
      <c r="M663" s="283" t="s">
        <v>1</v>
      </c>
      <c r="N663" s="284" t="s">
        <v>44</v>
      </c>
      <c r="O663" s="285"/>
      <c r="P663" s="285"/>
      <c r="Q663" s="285"/>
      <c r="R663" s="285"/>
      <c r="S663" s="285"/>
      <c r="T663" s="286"/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T663" s="18" t="s">
        <v>898</v>
      </c>
      <c r="AU663" s="18" t="s">
        <v>86</v>
      </c>
      <c r="AY663" s="18" t="s">
        <v>898</v>
      </c>
      <c r="BE663" s="217">
        <f>IF(N663="základní",J663,0)</f>
        <v>0</v>
      </c>
      <c r="BF663" s="217">
        <f>IF(N663="snížená",J663,0)</f>
        <v>0</v>
      </c>
      <c r="BG663" s="217">
        <f>IF(N663="zákl. přenesená",J663,0)</f>
        <v>0</v>
      </c>
      <c r="BH663" s="217">
        <f>IF(N663="sníž. přenesená",J663,0)</f>
        <v>0</v>
      </c>
      <c r="BI663" s="217">
        <f>IF(N663="nulová",J663,0)</f>
        <v>0</v>
      </c>
      <c r="BJ663" s="18" t="s">
        <v>155</v>
      </c>
      <c r="BK663" s="217">
        <f>I663*H663</f>
        <v>0</v>
      </c>
    </row>
    <row r="664" spans="1:65" s="2" customFormat="1" ht="6.95" customHeight="1">
      <c r="A664" s="35"/>
      <c r="B664" s="55"/>
      <c r="C664" s="56"/>
      <c r="D664" s="56"/>
      <c r="E664" s="56"/>
      <c r="F664" s="56"/>
      <c r="G664" s="56"/>
      <c r="H664" s="56"/>
      <c r="I664" s="150"/>
      <c r="J664" s="56"/>
      <c r="K664" s="56"/>
      <c r="L664" s="40"/>
      <c r="M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</row>
  </sheetData>
  <sheetProtection algorithmName="SHA-512" hashValue="qK2tknR47+5mu9bpJfM53W37j/arQ6Y+KbbJlwYeg4EEc7MwLdsIfeOf/racJmXSJJdsAuqXiyYQOWeRFEuw8g==" saltValue="g4K4gmIoBsL5eDZtHh7emOwmzZWXv4FnAykL9KhIT+Xgd5dbJeqW7Do+7CmO71x/EX8d357WFzE+KKv9XNpT+Q==" spinCount="100000" sheet="1" objects="1" scenarios="1" formatColumns="0" formatRows="0" autoFilter="0"/>
  <autoFilter ref="C142:K663" xr:uid="{00000000-0009-0000-0000-000001000000}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659:D664" xr:uid="{00000000-0002-0000-0100-000000000000}">
      <formula1>"K, M"</formula1>
    </dataValidation>
    <dataValidation type="list" allowBlank="1" showInputMessage="1" showErrorMessage="1" error="Povoleny jsou hodnoty základní, snížená, zákl. přenesená, sníž. přenesená, nulová." sqref="N659:N664" xr:uid="{00000000-0002-0000-01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7"/>
      <c r="C3" s="108"/>
      <c r="D3" s="108"/>
      <c r="E3" s="108"/>
      <c r="F3" s="108"/>
      <c r="G3" s="108"/>
      <c r="H3" s="21"/>
    </row>
    <row r="4" spans="1:8" s="1" customFormat="1" ht="24.95" customHeight="1">
      <c r="B4" s="21"/>
      <c r="C4" s="110" t="s">
        <v>899</v>
      </c>
      <c r="H4" s="21"/>
    </row>
    <row r="5" spans="1:8" s="1" customFormat="1" ht="12" customHeight="1">
      <c r="B5" s="21"/>
      <c r="C5" s="287" t="s">
        <v>13</v>
      </c>
      <c r="D5" s="348" t="s">
        <v>14</v>
      </c>
      <c r="E5" s="341"/>
      <c r="F5" s="341"/>
      <c r="H5" s="21"/>
    </row>
    <row r="6" spans="1:8" s="1" customFormat="1" ht="36.950000000000003" customHeight="1">
      <c r="B6" s="21"/>
      <c r="C6" s="288" t="s">
        <v>16</v>
      </c>
      <c r="D6" s="352" t="s">
        <v>17</v>
      </c>
      <c r="E6" s="341"/>
      <c r="F6" s="341"/>
      <c r="H6" s="21"/>
    </row>
    <row r="7" spans="1:8" s="1" customFormat="1" ht="16.5" customHeight="1">
      <c r="B7" s="21"/>
      <c r="C7" s="112" t="s">
        <v>22</v>
      </c>
      <c r="D7" s="116" t="str">
        <f>'Rekapitulace stavby'!AN8</f>
        <v>8. 3. 2020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76"/>
      <c r="B9" s="289"/>
      <c r="C9" s="290" t="s">
        <v>59</v>
      </c>
      <c r="D9" s="291" t="s">
        <v>60</v>
      </c>
      <c r="E9" s="291" t="s">
        <v>136</v>
      </c>
      <c r="F9" s="292" t="s">
        <v>900</v>
      </c>
      <c r="G9" s="176"/>
      <c r="H9" s="289"/>
    </row>
    <row r="10" spans="1:8" s="2" customFormat="1" ht="26.45" customHeight="1">
      <c r="A10" s="35"/>
      <c r="B10" s="40"/>
      <c r="C10" s="293" t="s">
        <v>901</v>
      </c>
      <c r="D10" s="293" t="s">
        <v>84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94" t="s">
        <v>97</v>
      </c>
      <c r="D11" s="295" t="s">
        <v>98</v>
      </c>
      <c r="E11" s="296" t="s">
        <v>90</v>
      </c>
      <c r="F11" s="297">
        <v>26.42</v>
      </c>
      <c r="G11" s="35"/>
      <c r="H11" s="40"/>
    </row>
    <row r="12" spans="1:8" s="2" customFormat="1" ht="16.899999999999999" customHeight="1">
      <c r="A12" s="35"/>
      <c r="B12" s="40"/>
      <c r="C12" s="298" t="s">
        <v>1</v>
      </c>
      <c r="D12" s="298" t="s">
        <v>222</v>
      </c>
      <c r="E12" s="18" t="s">
        <v>1</v>
      </c>
      <c r="F12" s="299">
        <v>0</v>
      </c>
      <c r="G12" s="35"/>
      <c r="H12" s="40"/>
    </row>
    <row r="13" spans="1:8" s="2" customFormat="1" ht="16.899999999999999" customHeight="1">
      <c r="A13" s="35"/>
      <c r="B13" s="40"/>
      <c r="C13" s="298" t="s">
        <v>1</v>
      </c>
      <c r="D13" s="298" t="s">
        <v>808</v>
      </c>
      <c r="E13" s="18" t="s">
        <v>1</v>
      </c>
      <c r="F13" s="299">
        <v>17.28</v>
      </c>
      <c r="G13" s="35"/>
      <c r="H13" s="40"/>
    </row>
    <row r="14" spans="1:8" s="2" customFormat="1" ht="16.899999999999999" customHeight="1">
      <c r="A14" s="35"/>
      <c r="B14" s="40"/>
      <c r="C14" s="298" t="s">
        <v>1</v>
      </c>
      <c r="D14" s="298" t="s">
        <v>224</v>
      </c>
      <c r="E14" s="18" t="s">
        <v>1</v>
      </c>
      <c r="F14" s="299">
        <v>0</v>
      </c>
      <c r="G14" s="35"/>
      <c r="H14" s="40"/>
    </row>
    <row r="15" spans="1:8" s="2" customFormat="1" ht="16.899999999999999" customHeight="1">
      <c r="A15" s="35"/>
      <c r="B15" s="40"/>
      <c r="C15" s="298" t="s">
        <v>1</v>
      </c>
      <c r="D15" s="298" t="s">
        <v>809</v>
      </c>
      <c r="E15" s="18" t="s">
        <v>1</v>
      </c>
      <c r="F15" s="299">
        <v>9.14</v>
      </c>
      <c r="G15" s="35"/>
      <c r="H15" s="40"/>
    </row>
    <row r="16" spans="1:8" s="2" customFormat="1" ht="16.899999999999999" customHeight="1">
      <c r="A16" s="35"/>
      <c r="B16" s="40"/>
      <c r="C16" s="298" t="s">
        <v>1</v>
      </c>
      <c r="D16" s="298" t="s">
        <v>160</v>
      </c>
      <c r="E16" s="18" t="s">
        <v>1</v>
      </c>
      <c r="F16" s="299">
        <v>26.42</v>
      </c>
      <c r="G16" s="35"/>
      <c r="H16" s="40"/>
    </row>
    <row r="17" spans="1:8" s="2" customFormat="1" ht="16.899999999999999" customHeight="1">
      <c r="A17" s="35"/>
      <c r="B17" s="40"/>
      <c r="C17" s="300" t="s">
        <v>902</v>
      </c>
      <c r="D17" s="35"/>
      <c r="E17" s="35"/>
      <c r="F17" s="35"/>
      <c r="G17" s="35"/>
      <c r="H17" s="40"/>
    </row>
    <row r="18" spans="1:8" s="2" customFormat="1" ht="16.899999999999999" customHeight="1">
      <c r="A18" s="35"/>
      <c r="B18" s="40"/>
      <c r="C18" s="298" t="s">
        <v>214</v>
      </c>
      <c r="D18" s="298" t="s">
        <v>215</v>
      </c>
      <c r="E18" s="18" t="s">
        <v>90</v>
      </c>
      <c r="F18" s="299">
        <v>233.50800000000001</v>
      </c>
      <c r="G18" s="35"/>
      <c r="H18" s="40"/>
    </row>
    <row r="19" spans="1:8" s="2" customFormat="1" ht="16.899999999999999" customHeight="1">
      <c r="A19" s="35"/>
      <c r="B19" s="40"/>
      <c r="C19" s="298" t="s">
        <v>816</v>
      </c>
      <c r="D19" s="298" t="s">
        <v>817</v>
      </c>
      <c r="E19" s="18" t="s">
        <v>90</v>
      </c>
      <c r="F19" s="299">
        <v>26.42</v>
      </c>
      <c r="G19" s="35"/>
      <c r="H19" s="40"/>
    </row>
    <row r="20" spans="1:8" s="2" customFormat="1" ht="16.899999999999999" customHeight="1">
      <c r="A20" s="35"/>
      <c r="B20" s="40"/>
      <c r="C20" s="298" t="s">
        <v>869</v>
      </c>
      <c r="D20" s="298" t="s">
        <v>870</v>
      </c>
      <c r="E20" s="18" t="s">
        <v>90</v>
      </c>
      <c r="F20" s="299">
        <v>338.298</v>
      </c>
      <c r="G20" s="35"/>
      <c r="H20" s="40"/>
    </row>
    <row r="21" spans="1:8" s="2" customFormat="1" ht="16.899999999999999" customHeight="1">
      <c r="A21" s="35"/>
      <c r="B21" s="40"/>
      <c r="C21" s="298" t="s">
        <v>879</v>
      </c>
      <c r="D21" s="298" t="s">
        <v>880</v>
      </c>
      <c r="E21" s="18" t="s">
        <v>90</v>
      </c>
      <c r="F21" s="299">
        <v>338.298</v>
      </c>
      <c r="G21" s="35"/>
      <c r="H21" s="40"/>
    </row>
    <row r="22" spans="1:8" s="2" customFormat="1" ht="16.899999999999999" customHeight="1">
      <c r="A22" s="35"/>
      <c r="B22" s="40"/>
      <c r="C22" s="298" t="s">
        <v>883</v>
      </c>
      <c r="D22" s="298" t="s">
        <v>884</v>
      </c>
      <c r="E22" s="18" t="s">
        <v>90</v>
      </c>
      <c r="F22" s="299">
        <v>338.298</v>
      </c>
      <c r="G22" s="35"/>
      <c r="H22" s="40"/>
    </row>
    <row r="23" spans="1:8" s="2" customFormat="1" ht="16.899999999999999" customHeight="1">
      <c r="A23" s="35"/>
      <c r="B23" s="40"/>
      <c r="C23" s="298" t="s">
        <v>821</v>
      </c>
      <c r="D23" s="298" t="s">
        <v>822</v>
      </c>
      <c r="E23" s="18" t="s">
        <v>90</v>
      </c>
      <c r="F23" s="299">
        <v>29.062000000000001</v>
      </c>
      <c r="G23" s="35"/>
      <c r="H23" s="40"/>
    </row>
    <row r="24" spans="1:8" s="2" customFormat="1" ht="16.899999999999999" customHeight="1">
      <c r="A24" s="35"/>
      <c r="B24" s="40"/>
      <c r="C24" s="294" t="s">
        <v>88</v>
      </c>
      <c r="D24" s="295" t="s">
        <v>89</v>
      </c>
      <c r="E24" s="296" t="s">
        <v>90</v>
      </c>
      <c r="F24" s="297">
        <v>104.79</v>
      </c>
      <c r="G24" s="35"/>
      <c r="H24" s="40"/>
    </row>
    <row r="25" spans="1:8" s="2" customFormat="1" ht="16.899999999999999" customHeight="1">
      <c r="A25" s="35"/>
      <c r="B25" s="40"/>
      <c r="C25" s="298" t="s">
        <v>1</v>
      </c>
      <c r="D25" s="298" t="s">
        <v>180</v>
      </c>
      <c r="E25" s="18" t="s">
        <v>1</v>
      </c>
      <c r="F25" s="299">
        <v>11.22</v>
      </c>
      <c r="G25" s="35"/>
      <c r="H25" s="40"/>
    </row>
    <row r="26" spans="1:8" s="2" customFormat="1" ht="16.899999999999999" customHeight="1">
      <c r="A26" s="35"/>
      <c r="B26" s="40"/>
      <c r="C26" s="298" t="s">
        <v>1</v>
      </c>
      <c r="D26" s="298" t="s">
        <v>181</v>
      </c>
      <c r="E26" s="18" t="s">
        <v>1</v>
      </c>
      <c r="F26" s="299">
        <v>22.08</v>
      </c>
      <c r="G26" s="35"/>
      <c r="H26" s="40"/>
    </row>
    <row r="27" spans="1:8" s="2" customFormat="1" ht="16.899999999999999" customHeight="1">
      <c r="A27" s="35"/>
      <c r="B27" s="40"/>
      <c r="C27" s="298" t="s">
        <v>1</v>
      </c>
      <c r="D27" s="298" t="s">
        <v>182</v>
      </c>
      <c r="E27" s="18" t="s">
        <v>1</v>
      </c>
      <c r="F27" s="299">
        <v>16.32</v>
      </c>
      <c r="G27" s="35"/>
      <c r="H27" s="40"/>
    </row>
    <row r="28" spans="1:8" s="2" customFormat="1" ht="16.899999999999999" customHeight="1">
      <c r="A28" s="35"/>
      <c r="B28" s="40"/>
      <c r="C28" s="298" t="s">
        <v>1</v>
      </c>
      <c r="D28" s="298" t="s">
        <v>183</v>
      </c>
      <c r="E28" s="18" t="s">
        <v>1</v>
      </c>
      <c r="F28" s="299">
        <v>21.6</v>
      </c>
      <c r="G28" s="35"/>
      <c r="H28" s="40"/>
    </row>
    <row r="29" spans="1:8" s="2" customFormat="1" ht="16.899999999999999" customHeight="1">
      <c r="A29" s="35"/>
      <c r="B29" s="40"/>
      <c r="C29" s="298" t="s">
        <v>1</v>
      </c>
      <c r="D29" s="298" t="s">
        <v>184</v>
      </c>
      <c r="E29" s="18" t="s">
        <v>1</v>
      </c>
      <c r="F29" s="299">
        <v>18.899999999999999</v>
      </c>
      <c r="G29" s="35"/>
      <c r="H29" s="40"/>
    </row>
    <row r="30" spans="1:8" s="2" customFormat="1" ht="16.899999999999999" customHeight="1">
      <c r="A30" s="35"/>
      <c r="B30" s="40"/>
      <c r="C30" s="298" t="s">
        <v>1</v>
      </c>
      <c r="D30" s="298" t="s">
        <v>185</v>
      </c>
      <c r="E30" s="18" t="s">
        <v>1</v>
      </c>
      <c r="F30" s="299">
        <v>9.06</v>
      </c>
      <c r="G30" s="35"/>
      <c r="H30" s="40"/>
    </row>
    <row r="31" spans="1:8" s="2" customFormat="1" ht="16.899999999999999" customHeight="1">
      <c r="A31" s="35"/>
      <c r="B31" s="40"/>
      <c r="C31" s="298" t="s">
        <v>1</v>
      </c>
      <c r="D31" s="298" t="s">
        <v>186</v>
      </c>
      <c r="E31" s="18" t="s">
        <v>1</v>
      </c>
      <c r="F31" s="299">
        <v>1</v>
      </c>
      <c r="G31" s="35"/>
      <c r="H31" s="40"/>
    </row>
    <row r="32" spans="1:8" s="2" customFormat="1" ht="16.899999999999999" customHeight="1">
      <c r="A32" s="35"/>
      <c r="B32" s="40"/>
      <c r="C32" s="298" t="s">
        <v>1</v>
      </c>
      <c r="D32" s="298" t="s">
        <v>187</v>
      </c>
      <c r="E32" s="18" t="s">
        <v>1</v>
      </c>
      <c r="F32" s="299">
        <v>3.23</v>
      </c>
      <c r="G32" s="35"/>
      <c r="H32" s="40"/>
    </row>
    <row r="33" spans="1:8" s="2" customFormat="1" ht="16.899999999999999" customHeight="1">
      <c r="A33" s="35"/>
      <c r="B33" s="40"/>
      <c r="C33" s="298" t="s">
        <v>1</v>
      </c>
      <c r="D33" s="298" t="s">
        <v>188</v>
      </c>
      <c r="E33" s="18" t="s">
        <v>1</v>
      </c>
      <c r="F33" s="299">
        <v>1.38</v>
      </c>
      <c r="G33" s="35"/>
      <c r="H33" s="40"/>
    </row>
    <row r="34" spans="1:8" s="2" customFormat="1" ht="16.899999999999999" customHeight="1">
      <c r="A34" s="35"/>
      <c r="B34" s="40"/>
      <c r="C34" s="298" t="s">
        <v>1</v>
      </c>
      <c r="D34" s="298" t="s">
        <v>160</v>
      </c>
      <c r="E34" s="18" t="s">
        <v>1</v>
      </c>
      <c r="F34" s="299">
        <v>104.79</v>
      </c>
      <c r="G34" s="35"/>
      <c r="H34" s="40"/>
    </row>
    <row r="35" spans="1:8" s="2" customFormat="1" ht="16.899999999999999" customHeight="1">
      <c r="A35" s="35"/>
      <c r="B35" s="40"/>
      <c r="C35" s="300" t="s">
        <v>902</v>
      </c>
      <c r="D35" s="35"/>
      <c r="E35" s="35"/>
      <c r="F35" s="35"/>
      <c r="G35" s="35"/>
      <c r="H35" s="40"/>
    </row>
    <row r="36" spans="1:8" s="2" customFormat="1" ht="16.899999999999999" customHeight="1">
      <c r="A36" s="35"/>
      <c r="B36" s="40"/>
      <c r="C36" s="298" t="s">
        <v>189</v>
      </c>
      <c r="D36" s="298" t="s">
        <v>190</v>
      </c>
      <c r="E36" s="18" t="s">
        <v>90</v>
      </c>
      <c r="F36" s="299">
        <v>104.79</v>
      </c>
      <c r="G36" s="35"/>
      <c r="H36" s="40"/>
    </row>
    <row r="37" spans="1:8" s="2" customFormat="1" ht="16.899999999999999" customHeight="1">
      <c r="A37" s="35"/>
      <c r="B37" s="40"/>
      <c r="C37" s="298" t="s">
        <v>193</v>
      </c>
      <c r="D37" s="298" t="s">
        <v>194</v>
      </c>
      <c r="E37" s="18" t="s">
        <v>90</v>
      </c>
      <c r="F37" s="299">
        <v>104.79</v>
      </c>
      <c r="G37" s="35"/>
      <c r="H37" s="40"/>
    </row>
    <row r="38" spans="1:8" s="2" customFormat="1" ht="16.899999999999999" customHeight="1">
      <c r="A38" s="35"/>
      <c r="B38" s="40"/>
      <c r="C38" s="298" t="s">
        <v>249</v>
      </c>
      <c r="D38" s="298" t="s">
        <v>250</v>
      </c>
      <c r="E38" s="18" t="s">
        <v>90</v>
      </c>
      <c r="F38" s="299">
        <v>104.79</v>
      </c>
      <c r="G38" s="35"/>
      <c r="H38" s="40"/>
    </row>
    <row r="39" spans="1:8" s="2" customFormat="1" ht="16.899999999999999" customHeight="1">
      <c r="A39" s="35"/>
      <c r="B39" s="40"/>
      <c r="C39" s="298" t="s">
        <v>252</v>
      </c>
      <c r="D39" s="298" t="s">
        <v>253</v>
      </c>
      <c r="E39" s="18" t="s">
        <v>90</v>
      </c>
      <c r="F39" s="299">
        <v>104.79</v>
      </c>
      <c r="G39" s="35"/>
      <c r="H39" s="40"/>
    </row>
    <row r="40" spans="1:8" s="2" customFormat="1" ht="16.899999999999999" customHeight="1">
      <c r="A40" s="35"/>
      <c r="B40" s="40"/>
      <c r="C40" s="298" t="s">
        <v>735</v>
      </c>
      <c r="D40" s="298" t="s">
        <v>736</v>
      </c>
      <c r="E40" s="18" t="s">
        <v>90</v>
      </c>
      <c r="F40" s="299">
        <v>104.79</v>
      </c>
      <c r="G40" s="35"/>
      <c r="H40" s="40"/>
    </row>
    <row r="41" spans="1:8" s="2" customFormat="1" ht="16.899999999999999" customHeight="1">
      <c r="A41" s="35"/>
      <c r="B41" s="40"/>
      <c r="C41" s="298" t="s">
        <v>739</v>
      </c>
      <c r="D41" s="298" t="s">
        <v>740</v>
      </c>
      <c r="E41" s="18" t="s">
        <v>90</v>
      </c>
      <c r="F41" s="299">
        <v>104.79</v>
      </c>
      <c r="G41" s="35"/>
      <c r="H41" s="40"/>
    </row>
    <row r="42" spans="1:8" s="2" customFormat="1" ht="16.899999999999999" customHeight="1">
      <c r="A42" s="35"/>
      <c r="B42" s="40"/>
      <c r="C42" s="298" t="s">
        <v>869</v>
      </c>
      <c r="D42" s="298" t="s">
        <v>870</v>
      </c>
      <c r="E42" s="18" t="s">
        <v>90</v>
      </c>
      <c r="F42" s="299">
        <v>338.298</v>
      </c>
      <c r="G42" s="35"/>
      <c r="H42" s="40"/>
    </row>
    <row r="43" spans="1:8" s="2" customFormat="1" ht="16.899999999999999" customHeight="1">
      <c r="A43" s="35"/>
      <c r="B43" s="40"/>
      <c r="C43" s="298" t="s">
        <v>873</v>
      </c>
      <c r="D43" s="298" t="s">
        <v>874</v>
      </c>
      <c r="E43" s="18" t="s">
        <v>90</v>
      </c>
      <c r="F43" s="299">
        <v>339.11799999999999</v>
      </c>
      <c r="G43" s="35"/>
      <c r="H43" s="40"/>
    </row>
    <row r="44" spans="1:8" s="2" customFormat="1" ht="16.899999999999999" customHeight="1">
      <c r="A44" s="35"/>
      <c r="B44" s="40"/>
      <c r="C44" s="298" t="s">
        <v>879</v>
      </c>
      <c r="D44" s="298" t="s">
        <v>880</v>
      </c>
      <c r="E44" s="18" t="s">
        <v>90</v>
      </c>
      <c r="F44" s="299">
        <v>338.298</v>
      </c>
      <c r="G44" s="35"/>
      <c r="H44" s="40"/>
    </row>
    <row r="45" spans="1:8" s="2" customFormat="1" ht="16.899999999999999" customHeight="1">
      <c r="A45" s="35"/>
      <c r="B45" s="40"/>
      <c r="C45" s="298" t="s">
        <v>883</v>
      </c>
      <c r="D45" s="298" t="s">
        <v>884</v>
      </c>
      <c r="E45" s="18" t="s">
        <v>90</v>
      </c>
      <c r="F45" s="299">
        <v>338.298</v>
      </c>
      <c r="G45" s="35"/>
      <c r="H45" s="40"/>
    </row>
    <row r="46" spans="1:8" s="2" customFormat="1" ht="16.899999999999999" customHeight="1">
      <c r="A46" s="35"/>
      <c r="B46" s="40"/>
      <c r="C46" s="298" t="s">
        <v>271</v>
      </c>
      <c r="D46" s="298" t="s">
        <v>272</v>
      </c>
      <c r="E46" s="18" t="s">
        <v>90</v>
      </c>
      <c r="F46" s="299">
        <v>104.79</v>
      </c>
      <c r="G46" s="35"/>
      <c r="H46" s="40"/>
    </row>
    <row r="47" spans="1:8" s="2" customFormat="1" ht="16.899999999999999" customHeight="1">
      <c r="A47" s="35"/>
      <c r="B47" s="40"/>
      <c r="C47" s="294" t="s">
        <v>93</v>
      </c>
      <c r="D47" s="295" t="s">
        <v>94</v>
      </c>
      <c r="E47" s="296" t="s">
        <v>90</v>
      </c>
      <c r="F47" s="297">
        <v>259.928</v>
      </c>
      <c r="G47" s="35"/>
      <c r="H47" s="40"/>
    </row>
    <row r="48" spans="1:8" s="2" customFormat="1" ht="16.899999999999999" customHeight="1">
      <c r="A48" s="35"/>
      <c r="B48" s="40"/>
      <c r="C48" s="298" t="s">
        <v>1</v>
      </c>
      <c r="D48" s="298" t="s">
        <v>200</v>
      </c>
      <c r="E48" s="18" t="s">
        <v>1</v>
      </c>
      <c r="F48" s="299">
        <v>32.015000000000001</v>
      </c>
      <c r="G48" s="35"/>
      <c r="H48" s="40"/>
    </row>
    <row r="49" spans="1:8" s="2" customFormat="1" ht="16.899999999999999" customHeight="1">
      <c r="A49" s="35"/>
      <c r="B49" s="40"/>
      <c r="C49" s="298" t="s">
        <v>1</v>
      </c>
      <c r="D49" s="298" t="s">
        <v>201</v>
      </c>
      <c r="E49" s="18" t="s">
        <v>1</v>
      </c>
      <c r="F49" s="299">
        <v>39.590000000000003</v>
      </c>
      <c r="G49" s="35"/>
      <c r="H49" s="40"/>
    </row>
    <row r="50" spans="1:8" s="2" customFormat="1" ht="16.899999999999999" customHeight="1">
      <c r="A50" s="35"/>
      <c r="B50" s="40"/>
      <c r="C50" s="298" t="s">
        <v>1</v>
      </c>
      <c r="D50" s="298" t="s">
        <v>202</v>
      </c>
      <c r="E50" s="18" t="s">
        <v>1</v>
      </c>
      <c r="F50" s="299">
        <v>36.270000000000003</v>
      </c>
      <c r="G50" s="35"/>
      <c r="H50" s="40"/>
    </row>
    <row r="51" spans="1:8" s="2" customFormat="1" ht="16.899999999999999" customHeight="1">
      <c r="A51" s="35"/>
      <c r="B51" s="40"/>
      <c r="C51" s="298" t="s">
        <v>1</v>
      </c>
      <c r="D51" s="298" t="s">
        <v>203</v>
      </c>
      <c r="E51" s="18" t="s">
        <v>1</v>
      </c>
      <c r="F51" s="299">
        <v>40.69</v>
      </c>
      <c r="G51" s="35"/>
      <c r="H51" s="40"/>
    </row>
    <row r="52" spans="1:8" s="2" customFormat="1" ht="16.899999999999999" customHeight="1">
      <c r="A52" s="35"/>
      <c r="B52" s="40"/>
      <c r="C52" s="298" t="s">
        <v>1</v>
      </c>
      <c r="D52" s="298" t="s">
        <v>204</v>
      </c>
      <c r="E52" s="18" t="s">
        <v>1</v>
      </c>
      <c r="F52" s="299">
        <v>39.29</v>
      </c>
      <c r="G52" s="35"/>
      <c r="H52" s="40"/>
    </row>
    <row r="53" spans="1:8" s="2" customFormat="1" ht="16.899999999999999" customHeight="1">
      <c r="A53" s="35"/>
      <c r="B53" s="40"/>
      <c r="C53" s="298" t="s">
        <v>1</v>
      </c>
      <c r="D53" s="298" t="s">
        <v>205</v>
      </c>
      <c r="E53" s="18" t="s">
        <v>1</v>
      </c>
      <c r="F53" s="299">
        <v>31.12</v>
      </c>
      <c r="G53" s="35"/>
      <c r="H53" s="40"/>
    </row>
    <row r="54" spans="1:8" s="2" customFormat="1" ht="16.899999999999999" customHeight="1">
      <c r="A54" s="35"/>
      <c r="B54" s="40"/>
      <c r="C54" s="298" t="s">
        <v>1</v>
      </c>
      <c r="D54" s="298" t="s">
        <v>206</v>
      </c>
      <c r="E54" s="18" t="s">
        <v>1</v>
      </c>
      <c r="F54" s="299">
        <v>8.0030000000000001</v>
      </c>
      <c r="G54" s="35"/>
      <c r="H54" s="40"/>
    </row>
    <row r="55" spans="1:8" s="2" customFormat="1" ht="16.899999999999999" customHeight="1">
      <c r="A55" s="35"/>
      <c r="B55" s="40"/>
      <c r="C55" s="298" t="s">
        <v>1</v>
      </c>
      <c r="D55" s="298" t="s">
        <v>207</v>
      </c>
      <c r="E55" s="18" t="s">
        <v>1</v>
      </c>
      <c r="F55" s="299">
        <v>19.8</v>
      </c>
      <c r="G55" s="35"/>
      <c r="H55" s="40"/>
    </row>
    <row r="56" spans="1:8" s="2" customFormat="1" ht="16.899999999999999" customHeight="1">
      <c r="A56" s="35"/>
      <c r="B56" s="40"/>
      <c r="C56" s="298" t="s">
        <v>1</v>
      </c>
      <c r="D56" s="298" t="s">
        <v>208</v>
      </c>
      <c r="E56" s="18" t="s">
        <v>1</v>
      </c>
      <c r="F56" s="299">
        <v>13.15</v>
      </c>
      <c r="G56" s="35"/>
      <c r="H56" s="40"/>
    </row>
    <row r="57" spans="1:8" s="2" customFormat="1" ht="16.899999999999999" customHeight="1">
      <c r="A57" s="35"/>
      <c r="B57" s="40"/>
      <c r="C57" s="298" t="s">
        <v>1</v>
      </c>
      <c r="D57" s="298" t="s">
        <v>160</v>
      </c>
      <c r="E57" s="18" t="s">
        <v>1</v>
      </c>
      <c r="F57" s="299">
        <v>259.928</v>
      </c>
      <c r="G57" s="35"/>
      <c r="H57" s="40"/>
    </row>
    <row r="58" spans="1:8" s="2" customFormat="1" ht="16.899999999999999" customHeight="1">
      <c r="A58" s="35"/>
      <c r="B58" s="40"/>
      <c r="C58" s="300" t="s">
        <v>902</v>
      </c>
      <c r="D58" s="35"/>
      <c r="E58" s="35"/>
      <c r="F58" s="35"/>
      <c r="G58" s="35"/>
      <c r="H58" s="40"/>
    </row>
    <row r="59" spans="1:8" s="2" customFormat="1" ht="16.899999999999999" customHeight="1">
      <c r="A59" s="35"/>
      <c r="B59" s="40"/>
      <c r="C59" s="298" t="s">
        <v>210</v>
      </c>
      <c r="D59" s="298" t="s">
        <v>211</v>
      </c>
      <c r="E59" s="18" t="s">
        <v>90</v>
      </c>
      <c r="F59" s="299">
        <v>259.928</v>
      </c>
      <c r="G59" s="35"/>
      <c r="H59" s="40"/>
    </row>
    <row r="60" spans="1:8" s="2" customFormat="1" ht="16.899999999999999" customHeight="1">
      <c r="A60" s="35"/>
      <c r="B60" s="40"/>
      <c r="C60" s="298" t="s">
        <v>214</v>
      </c>
      <c r="D60" s="298" t="s">
        <v>215</v>
      </c>
      <c r="E60" s="18" t="s">
        <v>90</v>
      </c>
      <c r="F60" s="299">
        <v>233.50800000000001</v>
      </c>
      <c r="G60" s="35"/>
      <c r="H60" s="40"/>
    </row>
    <row r="61" spans="1:8" s="2" customFormat="1" ht="16.899999999999999" customHeight="1">
      <c r="A61" s="35"/>
      <c r="B61" s="40"/>
      <c r="C61" s="298" t="s">
        <v>869</v>
      </c>
      <c r="D61" s="298" t="s">
        <v>870</v>
      </c>
      <c r="E61" s="18" t="s">
        <v>90</v>
      </c>
      <c r="F61" s="299">
        <v>338.298</v>
      </c>
      <c r="G61" s="35"/>
      <c r="H61" s="40"/>
    </row>
    <row r="62" spans="1:8" s="2" customFormat="1" ht="16.899999999999999" customHeight="1">
      <c r="A62" s="35"/>
      <c r="B62" s="40"/>
      <c r="C62" s="298" t="s">
        <v>873</v>
      </c>
      <c r="D62" s="298" t="s">
        <v>874</v>
      </c>
      <c r="E62" s="18" t="s">
        <v>90</v>
      </c>
      <c r="F62" s="299">
        <v>339.11799999999999</v>
      </c>
      <c r="G62" s="35"/>
      <c r="H62" s="40"/>
    </row>
    <row r="63" spans="1:8" s="2" customFormat="1" ht="16.899999999999999" customHeight="1">
      <c r="A63" s="35"/>
      <c r="B63" s="40"/>
      <c r="C63" s="298" t="s">
        <v>879</v>
      </c>
      <c r="D63" s="298" t="s">
        <v>880</v>
      </c>
      <c r="E63" s="18" t="s">
        <v>90</v>
      </c>
      <c r="F63" s="299">
        <v>338.298</v>
      </c>
      <c r="G63" s="35"/>
      <c r="H63" s="40"/>
    </row>
    <row r="64" spans="1:8" s="2" customFormat="1" ht="16.899999999999999" customHeight="1">
      <c r="A64" s="35"/>
      <c r="B64" s="40"/>
      <c r="C64" s="298" t="s">
        <v>883</v>
      </c>
      <c r="D64" s="298" t="s">
        <v>884</v>
      </c>
      <c r="E64" s="18" t="s">
        <v>90</v>
      </c>
      <c r="F64" s="299">
        <v>338.298</v>
      </c>
      <c r="G64" s="35"/>
      <c r="H64" s="40"/>
    </row>
    <row r="65" spans="1:8" s="2" customFormat="1" ht="7.35" customHeight="1">
      <c r="A65" s="35"/>
      <c r="B65" s="148"/>
      <c r="C65" s="149"/>
      <c r="D65" s="149"/>
      <c r="E65" s="149"/>
      <c r="F65" s="149"/>
      <c r="G65" s="149"/>
      <c r="H65" s="40"/>
    </row>
    <row r="66" spans="1:8" s="2" customFormat="1" ht="11.25">
      <c r="A66" s="35"/>
      <c r="B66" s="35"/>
      <c r="C66" s="35"/>
      <c r="D66" s="35"/>
      <c r="E66" s="35"/>
      <c r="F66" s="35"/>
      <c r="G66" s="35"/>
      <c r="H66" s="35"/>
    </row>
  </sheetData>
  <sheetProtection algorithmName="SHA-512" hashValue="+KmaXEYeJDSDUs6fIfsrx32LGFGXV5AWkDPLLGy848VikyLa3zNF6EGUDxjvh58Yb2BOZ3z7pB0ysvLnZ20elw==" saltValue="YP4gUrtHpwYaPKBB7cCnXooulUA4CrPgA+pGmkn5BzaiW9cGwJageEXUBUA8QmPkGfK5tF6ENPoNM7aufRYpi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Brigádnická 1034-43 - Rek...</vt:lpstr>
      <vt:lpstr>Seznam figur</vt:lpstr>
      <vt:lpstr>'Brigádnická 1034-43 - Rek...'!Názvy_tisku</vt:lpstr>
      <vt:lpstr>'Rekapitulace stavby'!Názvy_tisku</vt:lpstr>
      <vt:lpstr>'Seznam figur'!Názvy_tisku</vt:lpstr>
      <vt:lpstr>'Brigádnická 1034-43 - Rek...'!Oblast_tisku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Kohlerova</cp:lastModifiedBy>
  <dcterms:created xsi:type="dcterms:W3CDTF">2020-03-16T20:45:57Z</dcterms:created>
  <dcterms:modified xsi:type="dcterms:W3CDTF">2020-07-21T06:05:25Z</dcterms:modified>
</cp:coreProperties>
</file>